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55" windowHeight="8190"/>
  </bookViews>
  <sheets>
    <sheet name="пр.1 Свод" sheetId="8" r:id="rId1"/>
  </sheets>
  <calcPr calcId="145621"/>
</workbook>
</file>

<file path=xl/calcChain.xml><?xml version="1.0" encoding="utf-8"?>
<calcChain xmlns="http://schemas.openxmlformats.org/spreadsheetml/2006/main">
  <c r="F264" i="8" l="1"/>
  <c r="F209" i="8" l="1"/>
  <c r="F307" i="8" l="1"/>
  <c r="E307" i="8"/>
  <c r="F109" i="8"/>
  <c r="G230" i="8" l="1"/>
  <c r="F288" i="8"/>
  <c r="E288" i="8"/>
  <c r="G289" i="8"/>
  <c r="E161" i="8"/>
  <c r="E131" i="8"/>
  <c r="E88" i="8"/>
  <c r="E11" i="8"/>
  <c r="E254" i="8" l="1"/>
  <c r="E227" i="8"/>
  <c r="F227" i="8"/>
  <c r="E226" i="8"/>
  <c r="E256" i="8"/>
  <c r="E74" i="8" l="1"/>
  <c r="F164" i="8" l="1"/>
  <c r="E117" i="8" l="1"/>
  <c r="G274" i="8"/>
  <c r="G308" i="8" l="1"/>
  <c r="G242" i="8"/>
  <c r="F56" i="8" l="1"/>
  <c r="G317" i="8"/>
  <c r="F224" i="8"/>
  <c r="E190" i="8"/>
  <c r="G172" i="8"/>
  <c r="F55" i="8"/>
  <c r="E58" i="8"/>
  <c r="E57" i="8"/>
  <c r="E56" i="8"/>
  <c r="E55" i="8"/>
  <c r="E31" i="8"/>
  <c r="G65" i="8"/>
  <c r="F64" i="8"/>
  <c r="E64" i="8"/>
  <c r="G60" i="8"/>
  <c r="F59" i="8"/>
  <c r="E59" i="8"/>
  <c r="G307" i="8"/>
  <c r="G64" i="8" l="1"/>
  <c r="G59" i="8"/>
  <c r="G210" i="8"/>
  <c r="E104" i="8"/>
  <c r="G298" i="8"/>
  <c r="F74" i="8"/>
  <c r="F194" i="8" l="1"/>
  <c r="E193" i="8" l="1"/>
  <c r="E199" i="8"/>
  <c r="E194" i="8"/>
  <c r="F312" i="8" l="1"/>
  <c r="E313" i="8"/>
  <c r="E312" i="8"/>
  <c r="E162" i="8"/>
  <c r="F162" i="8"/>
  <c r="F255" i="8"/>
  <c r="F254" i="8"/>
  <c r="F311" i="8"/>
  <c r="E311" i="8"/>
  <c r="G312" i="8" l="1"/>
  <c r="G311" i="8"/>
  <c r="F310" i="8"/>
  <c r="E310" i="8"/>
  <c r="F256" i="8"/>
  <c r="F253" i="8"/>
  <c r="E255" i="8"/>
  <c r="E253" i="8"/>
  <c r="E224" i="8"/>
  <c r="E103" i="8"/>
  <c r="F75" i="8"/>
  <c r="F76" i="8"/>
  <c r="F77" i="8"/>
  <c r="E75" i="8"/>
  <c r="E76" i="8"/>
  <c r="E77" i="8"/>
  <c r="F32" i="8"/>
  <c r="F33" i="8"/>
  <c r="F34" i="8"/>
  <c r="E32" i="8"/>
  <c r="E33" i="8"/>
  <c r="E34" i="8"/>
  <c r="F31" i="8"/>
  <c r="F8" i="8"/>
  <c r="F9" i="8"/>
  <c r="F10" i="8"/>
  <c r="E8" i="8"/>
  <c r="E9" i="8"/>
  <c r="E10" i="8"/>
  <c r="F7" i="8"/>
  <c r="E7" i="8"/>
  <c r="F204" i="8"/>
  <c r="G290" i="8"/>
  <c r="G276" i="8"/>
  <c r="G240" i="8"/>
  <c r="G208" i="8"/>
  <c r="G89" i="8"/>
  <c r="G79" i="8"/>
  <c r="G331" i="8"/>
  <c r="E305" i="8"/>
  <c r="G321" i="8"/>
  <c r="G306" i="8"/>
  <c r="G297" i="8"/>
  <c r="G295" i="8"/>
  <c r="G285" i="8"/>
  <c r="G179" i="8"/>
  <c r="E335" i="8" l="1"/>
  <c r="G255" i="8"/>
  <c r="G310" i="8"/>
  <c r="F163" i="8"/>
  <c r="E163" i="8"/>
  <c r="E164" i="8"/>
  <c r="F170" i="8"/>
  <c r="E170" i="8"/>
  <c r="F175" i="8"/>
  <c r="E175" i="8"/>
  <c r="F161" i="8"/>
  <c r="G157" i="8"/>
  <c r="G164" i="8" l="1"/>
  <c r="G175" i="8"/>
  <c r="G161" i="8"/>
  <c r="G162" i="8"/>
  <c r="E160" i="8"/>
  <c r="F160" i="8"/>
  <c r="G330" i="8"/>
  <c r="F329" i="8"/>
  <c r="E329" i="8"/>
  <c r="F320" i="8"/>
  <c r="E320" i="8"/>
  <c r="G316" i="8"/>
  <c r="F315" i="8"/>
  <c r="G315" i="8" s="1"/>
  <c r="E315" i="8"/>
  <c r="F296" i="8"/>
  <c r="E296" i="8"/>
  <c r="G293" i="8"/>
  <c r="G292" i="8"/>
  <c r="F291" i="8"/>
  <c r="E291" i="8"/>
  <c r="G288" i="8"/>
  <c r="G287" i="8"/>
  <c r="F286" i="8"/>
  <c r="E286" i="8"/>
  <c r="G282" i="8"/>
  <c r="F281" i="8"/>
  <c r="E281" i="8"/>
  <c r="G273" i="8"/>
  <c r="F272" i="8"/>
  <c r="E272" i="8"/>
  <c r="G269" i="8"/>
  <c r="G268" i="8"/>
  <c r="F267" i="8"/>
  <c r="E267" i="8"/>
  <c r="G266" i="8"/>
  <c r="G264" i="8"/>
  <c r="G263" i="8"/>
  <c r="F262" i="8"/>
  <c r="E262" i="8"/>
  <c r="G261" i="8"/>
  <c r="G259" i="8"/>
  <c r="G258" i="8"/>
  <c r="F257" i="8"/>
  <c r="E257" i="8"/>
  <c r="G244" i="8"/>
  <c r="F243" i="8"/>
  <c r="E243" i="8"/>
  <c r="G239" i="8"/>
  <c r="F238" i="8"/>
  <c r="E238" i="8"/>
  <c r="G234" i="8"/>
  <c r="F233" i="8"/>
  <c r="E233" i="8"/>
  <c r="G229" i="8"/>
  <c r="F228" i="8"/>
  <c r="E228" i="8"/>
  <c r="F226" i="8"/>
  <c r="F225" i="8"/>
  <c r="E225" i="8"/>
  <c r="G221" i="8"/>
  <c r="G219" i="8"/>
  <c r="F218" i="8"/>
  <c r="E218" i="8"/>
  <c r="E209" i="8"/>
  <c r="G206" i="8"/>
  <c r="G205" i="8"/>
  <c r="E204" i="8"/>
  <c r="G204" i="8" s="1"/>
  <c r="G203" i="8"/>
  <c r="G201" i="8"/>
  <c r="G200" i="8"/>
  <c r="F199" i="8"/>
  <c r="G198" i="8"/>
  <c r="G196" i="8"/>
  <c r="G195" i="8"/>
  <c r="F193" i="8"/>
  <c r="F192" i="8"/>
  <c r="E192" i="8"/>
  <c r="F191" i="8"/>
  <c r="E191" i="8"/>
  <c r="E336" i="8" s="1"/>
  <c r="F190" i="8"/>
  <c r="F184" i="8"/>
  <c r="E184" i="8"/>
  <c r="G171" i="8"/>
  <c r="G167" i="8"/>
  <c r="G166" i="8"/>
  <c r="F165" i="8"/>
  <c r="E165" i="8"/>
  <c r="G156" i="8"/>
  <c r="F155" i="8"/>
  <c r="E155" i="8"/>
  <c r="G225" i="8" l="1"/>
  <c r="G209" i="8"/>
  <c r="G228" i="8"/>
  <c r="G238" i="8"/>
  <c r="G253" i="8"/>
  <c r="G160" i="8"/>
  <c r="G190" i="8"/>
  <c r="F223" i="8"/>
  <c r="G192" i="8"/>
  <c r="G193" i="8"/>
  <c r="G233" i="8"/>
  <c r="G243" i="8"/>
  <c r="G286" i="8"/>
  <c r="G254" i="8"/>
  <c r="G199" i="8"/>
  <c r="G224" i="8"/>
  <c r="G320" i="8"/>
  <c r="G256" i="8"/>
  <c r="G272" i="8"/>
  <c r="G165" i="8"/>
  <c r="G170" i="8"/>
  <c r="F252" i="8"/>
  <c r="G281" i="8"/>
  <c r="G291" i="8"/>
  <c r="G262" i="8"/>
  <c r="G329" i="8"/>
  <c r="G191" i="8"/>
  <c r="G194" i="8"/>
  <c r="G296" i="8"/>
  <c r="G155" i="8"/>
  <c r="E223" i="8"/>
  <c r="G257" i="8"/>
  <c r="G218" i="8"/>
  <c r="G267" i="8"/>
  <c r="F305" i="8"/>
  <c r="G305" i="8" s="1"/>
  <c r="F189" i="8"/>
  <c r="E189" i="8"/>
  <c r="E252" i="8"/>
  <c r="E35" i="8"/>
  <c r="F35" i="8"/>
  <c r="G36" i="8"/>
  <c r="G147" i="8"/>
  <c r="F146" i="8"/>
  <c r="E146" i="8"/>
  <c r="G142" i="8"/>
  <c r="F141" i="8"/>
  <c r="E141" i="8"/>
  <c r="G137" i="8"/>
  <c r="F136" i="8"/>
  <c r="E136" i="8"/>
  <c r="G132" i="8"/>
  <c r="F131" i="8"/>
  <c r="G123" i="8"/>
  <c r="F122" i="8"/>
  <c r="E122" i="8"/>
  <c r="G118" i="8"/>
  <c r="F117" i="8"/>
  <c r="F112" i="8"/>
  <c r="E112" i="8"/>
  <c r="G110" i="8"/>
  <c r="G109" i="8"/>
  <c r="G108" i="8"/>
  <c r="F107" i="8"/>
  <c r="E107" i="8"/>
  <c r="F106" i="8"/>
  <c r="F338" i="8" s="1"/>
  <c r="E106" i="8"/>
  <c r="E338" i="8" s="1"/>
  <c r="F105" i="8"/>
  <c r="F337" i="8" s="1"/>
  <c r="E105" i="8"/>
  <c r="G105" i="8" s="1"/>
  <c r="F104" i="8"/>
  <c r="F336" i="8" s="1"/>
  <c r="F103" i="8"/>
  <c r="F335" i="8" s="1"/>
  <c r="G94" i="8"/>
  <c r="F93" i="8"/>
  <c r="E93" i="8"/>
  <c r="F88" i="8"/>
  <c r="G85" i="8"/>
  <c r="G84" i="8"/>
  <c r="F83" i="8"/>
  <c r="E83" i="8"/>
  <c r="F78" i="8"/>
  <c r="E78" i="8"/>
  <c r="G55" i="8"/>
  <c r="F54" i="8"/>
  <c r="E54" i="8"/>
  <c r="G46" i="8"/>
  <c r="F45" i="8"/>
  <c r="E45" i="8"/>
  <c r="G41" i="8"/>
  <c r="F40" i="8"/>
  <c r="E40" i="8"/>
  <c r="G22" i="8"/>
  <c r="F21" i="8"/>
  <c r="E21" i="8"/>
  <c r="G17" i="8"/>
  <c r="F16" i="8"/>
  <c r="E16" i="8"/>
  <c r="G12" i="8"/>
  <c r="F11" i="8"/>
  <c r="G189" i="8" l="1"/>
  <c r="E337" i="8"/>
  <c r="G338" i="8"/>
  <c r="G335" i="8"/>
  <c r="G252" i="8"/>
  <c r="G78" i="8"/>
  <c r="G93" i="8"/>
  <c r="G223" i="8"/>
  <c r="G7" i="8"/>
  <c r="G107" i="8"/>
  <c r="F30" i="8"/>
  <c r="G104" i="8"/>
  <c r="G45" i="8"/>
  <c r="F73" i="8"/>
  <c r="G16" i="8"/>
  <c r="G11" i="8"/>
  <c r="G40" i="8"/>
  <c r="G74" i="8"/>
  <c r="G117" i="8"/>
  <c r="G146" i="8"/>
  <c r="G21" i="8"/>
  <c r="G122" i="8"/>
  <c r="G35" i="8"/>
  <c r="G31" i="8"/>
  <c r="F6" i="8"/>
  <c r="G54" i="8"/>
  <c r="F102" i="8"/>
  <c r="G75" i="8"/>
  <c r="G83" i="8"/>
  <c r="G136" i="8"/>
  <c r="G141" i="8"/>
  <c r="E73" i="8"/>
  <c r="E6" i="8"/>
  <c r="G103" i="8"/>
  <c r="E102" i="8"/>
  <c r="G131" i="8"/>
  <c r="E30" i="8"/>
  <c r="G88" i="8"/>
  <c r="E334" i="8" l="1"/>
  <c r="F334" i="8"/>
  <c r="G336" i="8"/>
  <c r="G30" i="8"/>
  <c r="G73" i="8"/>
  <c r="G102" i="8"/>
  <c r="G6" i="8"/>
  <c r="G334" i="8" l="1"/>
</calcChain>
</file>

<file path=xl/sharedStrings.xml><?xml version="1.0" encoding="utf-8"?>
<sst xmlns="http://schemas.openxmlformats.org/spreadsheetml/2006/main" count="684" uniqueCount="165">
  <si>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</si>
  <si>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</si>
  <si>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</si>
  <si>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</si>
  <si>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</si>
  <si>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</si>
  <si>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</si>
  <si>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</si>
  <si>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</si>
  <si>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</si>
  <si>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</si>
  <si>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</si>
  <si>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</si>
  <si>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</si>
  <si>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</si>
  <si>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</si>
  <si>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</si>
  <si>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</si>
  <si>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</si>
  <si>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</si>
  <si>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</si>
  <si>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</si>
  <si>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</si>
  <si>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</si>
  <si>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</si>
  <si>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</si>
  <si>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</si>
  <si>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</si>
  <si>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</si>
  <si>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</si>
  <si>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</si>
  <si>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</si>
  <si>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</si>
  <si>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</si>
  <si>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</si>
  <si>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</si>
  <si>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</si>
  <si>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</si>
  <si>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</si>
  <si>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</si>
  <si>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</si>
  <si>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</si>
  <si>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</si>
  <si>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</si>
  <si>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</si>
  <si>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</si>
  <si>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11.1.</t>
  </si>
  <si>
    <t>11.2.</t>
  </si>
  <si>
    <t>11.3.</t>
  </si>
  <si>
    <t>11.4.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</si>
  <si>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</si>
  <si>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</si>
  <si>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</si>
  <si>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</si>
  <si>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</si>
  <si>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</si>
  <si>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</si>
  <si>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</si>
  <si>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</si>
  <si>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</si>
  <si>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</si>
  <si>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</si>
  <si>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</si>
  <si>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</si>
  <si>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«Информационное общество» на 2014-2020 годы</t>
  </si>
  <si>
    <t>МП «Эффективное муниципальное управление» на 2014-2020 годы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</si>
  <si>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</si>
  <si>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</si>
  <si>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</si>
  <si>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</si>
  <si>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</si>
  <si>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Кассовый расход за отчетный период, руб. коп.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</si>
  <si>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</si>
  <si>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</si>
  <si>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</si>
  <si>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</si>
  <si>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</si>
  <si>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</si>
  <si>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</si>
  <si>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</si>
  <si>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</si>
  <si>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</si>
  <si>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</si>
  <si>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</si>
  <si>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</si>
  <si>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</si>
  <si>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</si>
  <si>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</si>
  <si>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</si>
  <si>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</si>
  <si>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</si>
  <si>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</si>
  <si>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</si>
  <si>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</si>
  <si>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</si>
  <si>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1.3.</t>
  </si>
  <si>
    <t xml:space="preserve"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 " </t>
  </si>
  <si>
    <t>подпрограмма 1 "Развитие физической культуры и спорта"</t>
  </si>
  <si>
    <t>подпрограмма 1 "Капитальный ремонт многоквартирных домов ЗАТО Александровск"</t>
  </si>
  <si>
    <t>подпрограмма 4                          "Создание и развитие многофункционального центра предоставления государственных и муниципальных услуг ЗАТО Александровск "</t>
  </si>
  <si>
    <t>Плановый объем финансирования на отчетный период,                   руб. коп.</t>
  </si>
  <si>
    <t>Кассовый расход за отчетный период,                 руб. коп.</t>
  </si>
  <si>
    <t xml:space="preserve">подпрограмма 3 «Профилактика экстремизма и терроризма в ЗАТО Александровск» 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</si>
  <si>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</si>
  <si>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Подпрограмма 2 "Организация траснпортного обслуживания  населения на территории ЗАТО Александровск"</t>
  </si>
  <si>
    <t>Подпрограмма 1 "Автомобильные дороги ЗАТО Александровск"</t>
  </si>
  <si>
    <t>ОУиО</t>
  </si>
  <si>
    <t xml:space="preserve">Подпрограмма 3 "Безопасность дорожного движения и снижение дорожно-транспортного травматизма в ЗАТО Александровск"   </t>
  </si>
  <si>
    <t>10.1.</t>
  </si>
  <si>
    <t>10.2.</t>
  </si>
  <si>
    <t>10.3.</t>
  </si>
  <si>
    <t>10.4.</t>
  </si>
  <si>
    <t>подпрограмма 8 "Развитие современной инфраструктуры системы образования"</t>
  </si>
  <si>
    <t xml:space="preserve">МП "Формирование современной городской среды на территории ЗАТО Александровск" на 2018-2022 годы      </t>
  </si>
  <si>
    <t xml:space="preserve">МП "Содержание и развитие системы жилищно-коммунального хозяйства ЗАТО Александровск  на 2018-2022 годы"         </t>
  </si>
  <si>
    <t>подпрограмма 2 "Содержание и эффективное использование объектов муниципальной собственности ЗАТО Александровск в 2018-2022 годах"</t>
  </si>
  <si>
    <t>подпрограмма 3 "Организация ритуальных услуг» в ЗАТО Александровск на 2018-2022 годы"</t>
  </si>
  <si>
    <t>3.1.</t>
  </si>
  <si>
    <t>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</si>
  <si>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</si>
  <si>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>3.2.</t>
  </si>
  <si>
    <t>МП "Обеспечение комплексной безопасности населения ЗАТО Александровск»                            на 2014-2020 год</t>
  </si>
  <si>
    <t>МП «Развитие инвестиционной деятельности муниципального образования ЗАТО Александровск»                              на 2014-2020 годы</t>
  </si>
  <si>
    <t>Приложение № 1 к Сводному отчету</t>
  </si>
  <si>
    <t>лист 12</t>
  </si>
  <si>
    <t>лист 13</t>
  </si>
  <si>
    <t>Выполнение мероприятий                    в течении года</t>
  </si>
  <si>
    <t>Выполнение мероприятий не запланировано на 2020 год</t>
  </si>
  <si>
    <t>4.1.</t>
  </si>
  <si>
    <t>4.2.</t>
  </si>
  <si>
    <t>4.3.</t>
  </si>
  <si>
    <t>4.4.</t>
  </si>
  <si>
    <t>5.5.</t>
  </si>
  <si>
    <t>5.6.</t>
  </si>
  <si>
    <t>5.7.</t>
  </si>
  <si>
    <t>5.8.</t>
  </si>
  <si>
    <t>7.1.</t>
  </si>
  <si>
    <t>7.2.</t>
  </si>
  <si>
    <t>7.3.</t>
  </si>
  <si>
    <t>9.1.</t>
  </si>
  <si>
    <t>9.2.</t>
  </si>
  <si>
    <t>9.3.</t>
  </si>
  <si>
    <t>9.4.</t>
  </si>
  <si>
    <t>9.5.</t>
  </si>
  <si>
    <t>11.5.</t>
  </si>
  <si>
    <t>11.6.</t>
  </si>
  <si>
    <t>11.7.</t>
  </si>
  <si>
    <t>11.8.</t>
  </si>
  <si>
    <t>13.1</t>
  </si>
  <si>
    <t>13.2</t>
  </si>
  <si>
    <t>13.3</t>
  </si>
  <si>
    <t>Сводный отчет по муниципальным программам  ЗАТО Александровск  за 9 месяцев 2020 года</t>
  </si>
  <si>
    <t>Выполнение мероприятий запланировано на 4 квартал               2020 года</t>
  </si>
  <si>
    <t>Обязательства по оплате взносов на капремонт общего имущества МКД в рамках выставленных счетов выполнены в полном объеме</t>
  </si>
  <si>
    <t>Выполнение мероприятий запланировано на 4 квартал              2020 года</t>
  </si>
  <si>
    <t>Выполнение мероприятий запланировано на 4 квартал                  2020 года</t>
  </si>
  <si>
    <t>Выполнение мероприятий запланировано на                                   4 квартал 2020 года</t>
  </si>
  <si>
    <t>Неполное освоение финансовых средств обусловлено:по мероприятию 2.3 - работы подрядными организациями выполнены в полном объеме;            по мероприятию 2.4 - выполнение работ запланировано на 4 квартал 2020</t>
  </si>
  <si>
    <t>Выполнение мероприятий запланировано на 4 квартал 2020 года</t>
  </si>
  <si>
    <t>Выполнение мероприятий в течении года</t>
  </si>
  <si>
    <t>Выполнение мероприятий  в течении года</t>
  </si>
  <si>
    <t xml:space="preserve">Выполнение мероприятий в течении года                      </t>
  </si>
  <si>
    <t xml:space="preserve">Выполнение мероприятий в течении года                               </t>
  </si>
  <si>
    <t xml:space="preserve">Выполнение мероприятий в течении года                          </t>
  </si>
  <si>
    <t xml:space="preserve">Выполнение мероприятий в течении года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</si>
</sst>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#,##0.00_ ;\-#,##0.00\ 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1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/>
    </xf>
    <xf numFmtId="0" fontId="2" fillId="0" borderId="2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justify" vertical="center" wrapText="1"/>
    </xf>
    <xf numFmtId="165" fontId="1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justify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/>
    </xf>
    <xf numFmtId="0" fontId="1" fillId="0" borderId="16" xfId="0" applyFont="1" applyFill="1" applyBorder="1" applyAlignment="1">
      <alignment horizontal="justify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abSelected="1" zoomScale="90" zoomScaleNormal="90" workbookViewId="0">
      <selection activeCell="H296" sqref="H296:H300"/>
    </sheetView>
  </sheetViews>
  <sheetFormatPr defaultColWidth="9.140625" defaultRowHeight="15.75" x14ac:dyDescent="0.2"/>
  <cols>
    <col min="1" max="1" width="5.140625" style="1" customWidth="1"/>
    <col min="2" max="2" width="31.85546875" style="1" customWidth="1"/>
    <col min="3" max="3" width="14.28515625" style="1" customWidth="1"/>
    <col min="4" max="4" width="14.42578125" style="1" customWidth="1"/>
    <col min="5" max="5" width="19.85546875" style="1" customWidth="1"/>
    <col min="6" max="6" width="19.5703125" style="1" customWidth="1"/>
    <col min="7" max="7" width="14.85546875" style="1" customWidth="1"/>
    <col min="8" max="8" width="28" style="1" customWidth="1"/>
    <col min="9" max="9" width="30.140625" style="1" customWidth="1"/>
    <col min="10" max="10" width="19.140625" style="1" bestFit="1" customWidth="1"/>
    <col min="11" max="11" width="16.42578125" style="1" bestFit="1" customWidth="1"/>
    <col min="12" max="12" width="13.5703125" style="1" bestFit="1" customWidth="1"/>
    <col min="13" max="13" width="20.5703125" style="1" customWidth="1"/>
    <col min="14" max="14" width="18.140625" style="1" customWidth="1"/>
    <col min="15" max="16384" width="9.140625" style="1"/>
  </cols>
  <sheetData>
    <row r="1" spans="1:9" x14ac:dyDescent="0.2">
      <c r="A1" s="279" t="s">
        <v>123</v>
      </c>
      <c r="B1" s="279"/>
      <c r="C1" s="279"/>
      <c r="D1" s="279"/>
      <c r="E1" s="279"/>
      <c r="F1" s="279"/>
      <c r="G1" s="279"/>
      <c r="H1" s="279"/>
    </row>
    <row r="2" spans="1:9" x14ac:dyDescent="0.2">
      <c r="A2" s="280" t="s">
        <v>151</v>
      </c>
      <c r="B2" s="280"/>
      <c r="C2" s="280"/>
      <c r="D2" s="280"/>
      <c r="E2" s="280"/>
      <c r="F2" s="280"/>
      <c r="G2" s="280"/>
      <c r="H2" s="280"/>
      <c r="I2" s="32"/>
    </row>
    <row r="3" spans="1:9" x14ac:dyDescent="0.2">
      <c r="A3" s="267" t="s">
        <v>0</v>
      </c>
      <c r="B3" s="267" t="s">
        <v>29</v>
      </c>
      <c r="C3" s="267" t="s">
        <v>60</v>
      </c>
      <c r="D3" s="281" t="s">
        <v>28</v>
      </c>
      <c r="E3" s="281"/>
      <c r="F3" s="281"/>
      <c r="G3" s="267" t="s">
        <v>62</v>
      </c>
      <c r="H3" s="267" t="s">
        <v>24</v>
      </c>
      <c r="I3" s="50"/>
    </row>
    <row r="4" spans="1:9" ht="60.75" customHeight="1" x14ac:dyDescent="0.2">
      <c r="A4" s="267"/>
      <c r="B4" s="267"/>
      <c r="C4" s="267"/>
      <c r="D4" s="74" t="s">
        <v>23</v>
      </c>
      <c r="E4" s="141" t="s">
        <v>100</v>
      </c>
      <c r="F4" s="74" t="s">
        <v>101</v>
      </c>
      <c r="G4" s="267"/>
      <c r="H4" s="267"/>
      <c r="I4" s="50"/>
    </row>
    <row r="5" spans="1:9" ht="16.5" thickBot="1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33"/>
    </row>
    <row r="6" spans="1:9" ht="28.9" customHeight="1" x14ac:dyDescent="0.2">
      <c r="A6" s="257" t="s">
        <v>1</v>
      </c>
      <c r="B6" s="270" t="s">
        <v>63</v>
      </c>
      <c r="C6" s="261" t="s">
        <v>12</v>
      </c>
      <c r="D6" s="142" t="s">
        <v>21</v>
      </c>
      <c r="E6" s="107">
        <f>SUM(E7:E10)</f>
        <v>67587610.229999989</v>
      </c>
      <c r="F6" s="107">
        <f>SUM(F7:F10)</f>
        <v>46666977.740000002</v>
      </c>
      <c r="G6" s="175">
        <f>F6/E6*100</f>
        <v>69.046645651758837</v>
      </c>
      <c r="H6" s="289"/>
      <c r="I6" s="34"/>
    </row>
    <row r="7" spans="1:9" ht="23.25" customHeight="1" x14ac:dyDescent="0.2">
      <c r="A7" s="258"/>
      <c r="B7" s="271"/>
      <c r="C7" s="262"/>
      <c r="D7" s="143" t="s">
        <v>18</v>
      </c>
      <c r="E7" s="102">
        <f>E12+E17+E22</f>
        <v>67587610.229999989</v>
      </c>
      <c r="F7" s="102">
        <f>F12+F17+F22</f>
        <v>46666977.740000002</v>
      </c>
      <c r="G7" s="103">
        <f>F7/E7*100</f>
        <v>69.046645651758837</v>
      </c>
      <c r="H7" s="290"/>
      <c r="I7" s="34"/>
    </row>
    <row r="8" spans="1:9" ht="20.25" customHeight="1" x14ac:dyDescent="0.2">
      <c r="A8" s="258"/>
      <c r="B8" s="271"/>
      <c r="C8" s="262"/>
      <c r="D8" s="143" t="s">
        <v>19</v>
      </c>
      <c r="E8" s="102">
        <f t="shared" ref="E8:F10" si="0">E13+E18+E23</f>
        <v>0</v>
      </c>
      <c r="F8" s="102">
        <f t="shared" si="0"/>
        <v>0</v>
      </c>
      <c r="G8" s="103">
        <v>0</v>
      </c>
      <c r="H8" s="290"/>
      <c r="I8" s="34"/>
    </row>
    <row r="9" spans="1:9" ht="17.25" customHeight="1" x14ac:dyDescent="0.2">
      <c r="A9" s="258"/>
      <c r="B9" s="271"/>
      <c r="C9" s="262"/>
      <c r="D9" s="143" t="s">
        <v>20</v>
      </c>
      <c r="E9" s="102">
        <f t="shared" si="0"/>
        <v>0</v>
      </c>
      <c r="F9" s="102">
        <f t="shared" si="0"/>
        <v>0</v>
      </c>
      <c r="G9" s="103">
        <v>0</v>
      </c>
      <c r="H9" s="290"/>
      <c r="I9" s="34"/>
    </row>
    <row r="10" spans="1:9" ht="21" customHeight="1" x14ac:dyDescent="0.2">
      <c r="A10" s="258"/>
      <c r="B10" s="271"/>
      <c r="C10" s="262"/>
      <c r="D10" s="143" t="s">
        <v>22</v>
      </c>
      <c r="E10" s="102">
        <f t="shared" si="0"/>
        <v>0</v>
      </c>
      <c r="F10" s="102">
        <f t="shared" si="0"/>
        <v>0</v>
      </c>
      <c r="G10" s="103">
        <v>0</v>
      </c>
      <c r="H10" s="290"/>
      <c r="I10" s="34"/>
    </row>
    <row r="11" spans="1:9" ht="18.600000000000001" customHeight="1" x14ac:dyDescent="0.2">
      <c r="A11" s="24" t="s">
        <v>32</v>
      </c>
      <c r="B11" s="213" t="s">
        <v>83</v>
      </c>
      <c r="C11" s="17"/>
      <c r="D11" s="144" t="s">
        <v>21</v>
      </c>
      <c r="E11" s="104">
        <f>SUM(E12:E15)</f>
        <v>10824714.09</v>
      </c>
      <c r="F11" s="104">
        <f>SUM(F12:F15)</f>
        <v>7821243.5</v>
      </c>
      <c r="G11" s="105">
        <f>F11/E11*100</f>
        <v>72.253580417660714</v>
      </c>
      <c r="H11" s="291"/>
      <c r="I11" s="35"/>
    </row>
    <row r="12" spans="1:9" ht="18.600000000000001" customHeight="1" x14ac:dyDescent="0.2">
      <c r="A12" s="24"/>
      <c r="B12" s="213"/>
      <c r="C12" s="17"/>
      <c r="D12" s="145" t="s">
        <v>18</v>
      </c>
      <c r="E12" s="100">
        <v>10824714.09</v>
      </c>
      <c r="F12" s="100">
        <v>7821243.5</v>
      </c>
      <c r="G12" s="101">
        <f>F12/E12*100</f>
        <v>72.253580417660714</v>
      </c>
      <c r="H12" s="291"/>
      <c r="I12" s="35"/>
    </row>
    <row r="13" spans="1:9" ht="18.600000000000001" customHeight="1" x14ac:dyDescent="0.2">
      <c r="A13" s="24"/>
      <c r="B13" s="213"/>
      <c r="C13" s="17"/>
      <c r="D13" s="145" t="s">
        <v>19</v>
      </c>
      <c r="E13" s="100">
        <v>0</v>
      </c>
      <c r="F13" s="100">
        <v>0</v>
      </c>
      <c r="G13" s="101">
        <v>0</v>
      </c>
      <c r="H13" s="291"/>
      <c r="I13" s="35"/>
    </row>
    <row r="14" spans="1:9" ht="18.600000000000001" customHeight="1" x14ac:dyDescent="0.2">
      <c r="A14" s="24"/>
      <c r="B14" s="213"/>
      <c r="C14" s="17"/>
      <c r="D14" s="145" t="s">
        <v>20</v>
      </c>
      <c r="E14" s="100">
        <v>0</v>
      </c>
      <c r="F14" s="100">
        <v>0</v>
      </c>
      <c r="G14" s="101">
        <v>0</v>
      </c>
      <c r="H14" s="291"/>
      <c r="I14" s="35"/>
    </row>
    <row r="15" spans="1:9" ht="20.25" customHeight="1" x14ac:dyDescent="0.2">
      <c r="A15" s="25"/>
      <c r="B15" s="214"/>
      <c r="C15" s="26"/>
      <c r="D15" s="145" t="s">
        <v>22</v>
      </c>
      <c r="E15" s="100">
        <v>0</v>
      </c>
      <c r="F15" s="100">
        <v>0</v>
      </c>
      <c r="G15" s="101">
        <v>0</v>
      </c>
      <c r="H15" s="292"/>
      <c r="I15" s="35"/>
    </row>
    <row r="16" spans="1:9" ht="26.25" customHeight="1" x14ac:dyDescent="0.2">
      <c r="A16" s="15" t="s">
        <v>33</v>
      </c>
      <c r="B16" s="233" t="s">
        <v>84</v>
      </c>
      <c r="C16" s="16"/>
      <c r="D16" s="143" t="s">
        <v>21</v>
      </c>
      <c r="E16" s="102">
        <f>SUM(E17:E20)</f>
        <v>24045445.32</v>
      </c>
      <c r="F16" s="102">
        <f>SUM(F17:F20)</f>
        <v>15057022.23</v>
      </c>
      <c r="G16" s="103">
        <f>F16/E16*100</f>
        <v>62.619020066458063</v>
      </c>
      <c r="H16" s="187" t="s">
        <v>126</v>
      </c>
      <c r="I16" s="35"/>
    </row>
    <row r="17" spans="1:11" ht="25.5" customHeight="1" x14ac:dyDescent="0.2">
      <c r="A17" s="91"/>
      <c r="B17" s="213"/>
      <c r="C17" s="17"/>
      <c r="D17" s="145" t="s">
        <v>18</v>
      </c>
      <c r="E17" s="100">
        <v>24045445.32</v>
      </c>
      <c r="F17" s="100">
        <v>15057022.23</v>
      </c>
      <c r="G17" s="101">
        <f>F17/E17*100</f>
        <v>62.619020066458063</v>
      </c>
      <c r="H17" s="188"/>
      <c r="I17" s="35"/>
    </row>
    <row r="18" spans="1:11" ht="23.25" customHeight="1" x14ac:dyDescent="0.2">
      <c r="A18" s="91"/>
      <c r="B18" s="213"/>
      <c r="C18" s="17"/>
      <c r="D18" s="145" t="s">
        <v>19</v>
      </c>
      <c r="E18" s="100">
        <v>0</v>
      </c>
      <c r="F18" s="100">
        <v>0</v>
      </c>
      <c r="G18" s="101">
        <v>0</v>
      </c>
      <c r="H18" s="188"/>
      <c r="I18" s="35"/>
    </row>
    <row r="19" spans="1:11" ht="22.5" customHeight="1" x14ac:dyDescent="0.2">
      <c r="A19" s="91"/>
      <c r="B19" s="213"/>
      <c r="C19" s="17"/>
      <c r="D19" s="145" t="s">
        <v>20</v>
      </c>
      <c r="E19" s="100">
        <v>0</v>
      </c>
      <c r="F19" s="100">
        <v>0</v>
      </c>
      <c r="G19" s="101">
        <v>0</v>
      </c>
      <c r="H19" s="188"/>
      <c r="I19" s="35"/>
    </row>
    <row r="20" spans="1:11" ht="30" customHeight="1" x14ac:dyDescent="0.2">
      <c r="A20" s="96"/>
      <c r="B20" s="214"/>
      <c r="C20" s="26"/>
      <c r="D20" s="145" t="s">
        <v>22</v>
      </c>
      <c r="E20" s="100">
        <v>0</v>
      </c>
      <c r="F20" s="100">
        <v>0</v>
      </c>
      <c r="G20" s="101">
        <v>0</v>
      </c>
      <c r="H20" s="189"/>
      <c r="I20" s="35"/>
    </row>
    <row r="21" spans="1:11" ht="27" customHeight="1" x14ac:dyDescent="0.2">
      <c r="A21" s="24" t="s">
        <v>95</v>
      </c>
      <c r="B21" s="213" t="s">
        <v>96</v>
      </c>
      <c r="C21" s="17"/>
      <c r="D21" s="144" t="s">
        <v>21</v>
      </c>
      <c r="E21" s="104">
        <f>SUM(E22:E25)</f>
        <v>32717450.82</v>
      </c>
      <c r="F21" s="104">
        <f>SUM(F22:F25)</f>
        <v>23788712.010000002</v>
      </c>
      <c r="G21" s="105">
        <f>F21/E21*100</f>
        <v>72.709552284122609</v>
      </c>
      <c r="H21" s="187"/>
      <c r="I21" s="98"/>
    </row>
    <row r="22" spans="1:11" ht="21.75" customHeight="1" x14ac:dyDescent="0.2">
      <c r="A22" s="91"/>
      <c r="B22" s="213"/>
      <c r="C22" s="17"/>
      <c r="D22" s="145" t="s">
        <v>18</v>
      </c>
      <c r="E22" s="100">
        <v>32717450.82</v>
      </c>
      <c r="F22" s="100">
        <v>23788712.010000002</v>
      </c>
      <c r="G22" s="101">
        <f>F22/E22*100</f>
        <v>72.709552284122609</v>
      </c>
      <c r="H22" s="188"/>
      <c r="I22" s="50"/>
    </row>
    <row r="23" spans="1:11" ht="27" customHeight="1" x14ac:dyDescent="0.2">
      <c r="A23" s="91"/>
      <c r="B23" s="213"/>
      <c r="C23" s="17"/>
      <c r="D23" s="145" t="s">
        <v>19</v>
      </c>
      <c r="E23" s="100">
        <v>0</v>
      </c>
      <c r="F23" s="100">
        <v>0</v>
      </c>
      <c r="G23" s="101">
        <v>0</v>
      </c>
      <c r="H23" s="188"/>
      <c r="I23" s="50"/>
    </row>
    <row r="24" spans="1:11" ht="20.25" customHeight="1" x14ac:dyDescent="0.2">
      <c r="A24" s="91"/>
      <c r="B24" s="213"/>
      <c r="C24" s="17"/>
      <c r="D24" s="145" t="s">
        <v>20</v>
      </c>
      <c r="E24" s="100">
        <v>0</v>
      </c>
      <c r="F24" s="100">
        <v>0</v>
      </c>
      <c r="G24" s="101">
        <v>0</v>
      </c>
      <c r="H24" s="188"/>
      <c r="I24" s="50"/>
      <c r="K24" s="2"/>
    </row>
    <row r="25" spans="1:11" ht="22.5" customHeight="1" thickBot="1" x14ac:dyDescent="0.25">
      <c r="A25" s="92"/>
      <c r="B25" s="215"/>
      <c r="C25" s="19"/>
      <c r="D25" s="146" t="s">
        <v>22</v>
      </c>
      <c r="E25" s="97">
        <v>0</v>
      </c>
      <c r="F25" s="97">
        <v>0</v>
      </c>
      <c r="G25" s="106">
        <v>0</v>
      </c>
      <c r="H25" s="191"/>
      <c r="I25" s="50"/>
    </row>
    <row r="26" spans="1:11" ht="18.75" customHeight="1" x14ac:dyDescent="0.2">
      <c r="A26" s="79"/>
      <c r="B26" s="79"/>
      <c r="C26" s="21"/>
      <c r="D26" s="147"/>
      <c r="E26" s="148"/>
      <c r="F26" s="148"/>
      <c r="G26" s="149"/>
      <c r="H26" s="22" t="s">
        <v>50</v>
      </c>
      <c r="I26" s="36"/>
      <c r="K26" s="2"/>
    </row>
    <row r="27" spans="1:11" ht="19.5" customHeight="1" x14ac:dyDescent="0.2">
      <c r="A27" s="267" t="s">
        <v>0</v>
      </c>
      <c r="B27" s="267" t="s">
        <v>29</v>
      </c>
      <c r="C27" s="267" t="s">
        <v>60</v>
      </c>
      <c r="D27" s="268" t="s">
        <v>28</v>
      </c>
      <c r="E27" s="268"/>
      <c r="F27" s="268"/>
      <c r="G27" s="269" t="s">
        <v>62</v>
      </c>
      <c r="H27" s="267" t="s">
        <v>24</v>
      </c>
      <c r="I27" s="50"/>
    </row>
    <row r="28" spans="1:11" ht="66" customHeight="1" x14ac:dyDescent="0.2">
      <c r="A28" s="267"/>
      <c r="B28" s="267"/>
      <c r="C28" s="267"/>
      <c r="D28" s="150" t="s">
        <v>23</v>
      </c>
      <c r="E28" s="150" t="s">
        <v>61</v>
      </c>
      <c r="F28" s="150" t="s">
        <v>71</v>
      </c>
      <c r="G28" s="269"/>
      <c r="H28" s="267"/>
      <c r="I28" s="50"/>
    </row>
    <row r="29" spans="1:11" ht="16.5" thickBot="1" x14ac:dyDescent="0.25">
      <c r="A29" s="23" t="s">
        <v>1</v>
      </c>
      <c r="B29" s="23" t="s">
        <v>2</v>
      </c>
      <c r="C29" s="23" t="s">
        <v>3</v>
      </c>
      <c r="D29" s="151" t="s">
        <v>4</v>
      </c>
      <c r="E29" s="151" t="s">
        <v>5</v>
      </c>
      <c r="F29" s="151" t="s">
        <v>6</v>
      </c>
      <c r="G29" s="151" t="s">
        <v>7</v>
      </c>
      <c r="H29" s="23" t="s">
        <v>8</v>
      </c>
      <c r="I29" s="33"/>
    </row>
    <row r="30" spans="1:11" ht="21.75" customHeight="1" x14ac:dyDescent="0.2">
      <c r="A30" s="257" t="s">
        <v>2</v>
      </c>
      <c r="B30" s="283" t="s">
        <v>121</v>
      </c>
      <c r="C30" s="210" t="s">
        <v>106</v>
      </c>
      <c r="D30" s="142" t="s">
        <v>21</v>
      </c>
      <c r="E30" s="107">
        <f>SUM(E31:E34)</f>
        <v>42518954.710000001</v>
      </c>
      <c r="F30" s="107">
        <f>SUM(F31:F34)</f>
        <v>28523322.82</v>
      </c>
      <c r="G30" s="108">
        <f>F30/E30*100</f>
        <v>67.083781843986912</v>
      </c>
      <c r="H30" s="250"/>
      <c r="I30" s="37"/>
    </row>
    <row r="31" spans="1:11" ht="21.75" customHeight="1" x14ac:dyDescent="0.2">
      <c r="A31" s="258"/>
      <c r="B31" s="284"/>
      <c r="C31" s="211"/>
      <c r="D31" s="143" t="s">
        <v>18</v>
      </c>
      <c r="E31" s="102">
        <f>E36+E41+E46</f>
        <v>42518954.710000001</v>
      </c>
      <c r="F31" s="102">
        <f>F36+F41+F46</f>
        <v>28523322.82</v>
      </c>
      <c r="G31" s="103">
        <f>F31/E31*100</f>
        <v>67.083781843986912</v>
      </c>
      <c r="H31" s="251"/>
      <c r="I31" s="37"/>
    </row>
    <row r="32" spans="1:11" ht="21.75" customHeight="1" x14ac:dyDescent="0.2">
      <c r="A32" s="258"/>
      <c r="B32" s="284"/>
      <c r="C32" s="211"/>
      <c r="D32" s="143" t="s">
        <v>19</v>
      </c>
      <c r="E32" s="102">
        <f t="shared" ref="E32:F34" si="1">E37+E42+E47</f>
        <v>0</v>
      </c>
      <c r="F32" s="102">
        <f t="shared" si="1"/>
        <v>0</v>
      </c>
      <c r="G32" s="103">
        <v>0</v>
      </c>
      <c r="H32" s="251"/>
      <c r="I32" s="37"/>
    </row>
    <row r="33" spans="1:13" ht="21.75" customHeight="1" x14ac:dyDescent="0.2">
      <c r="A33" s="258"/>
      <c r="B33" s="284"/>
      <c r="C33" s="211"/>
      <c r="D33" s="143" t="s">
        <v>20</v>
      </c>
      <c r="E33" s="102">
        <f t="shared" si="1"/>
        <v>0</v>
      </c>
      <c r="F33" s="102">
        <f t="shared" si="1"/>
        <v>0</v>
      </c>
      <c r="G33" s="103">
        <v>0</v>
      </c>
      <c r="H33" s="251"/>
      <c r="I33" s="37"/>
    </row>
    <row r="34" spans="1:13" ht="19.5" customHeight="1" x14ac:dyDescent="0.2">
      <c r="A34" s="244"/>
      <c r="B34" s="285"/>
      <c r="C34" s="211"/>
      <c r="D34" s="143" t="s">
        <v>22</v>
      </c>
      <c r="E34" s="102">
        <f t="shared" si="1"/>
        <v>0</v>
      </c>
      <c r="F34" s="102">
        <f t="shared" si="1"/>
        <v>0</v>
      </c>
      <c r="G34" s="103">
        <v>0</v>
      </c>
      <c r="H34" s="251"/>
      <c r="I34" s="37"/>
    </row>
    <row r="35" spans="1:13" ht="22.5" customHeight="1" x14ac:dyDescent="0.2">
      <c r="A35" s="15" t="s">
        <v>34</v>
      </c>
      <c r="B35" s="286" t="s">
        <v>79</v>
      </c>
      <c r="C35" s="16"/>
      <c r="D35" s="152" t="s">
        <v>21</v>
      </c>
      <c r="E35" s="102">
        <f>SUM(E36:E39)</f>
        <v>467767.03999999998</v>
      </c>
      <c r="F35" s="102">
        <f>SUM(F36:F39)</f>
        <v>183936.43</v>
      </c>
      <c r="G35" s="177">
        <f>F35/E35*100</f>
        <v>39.322229715030801</v>
      </c>
      <c r="H35" s="187" t="s">
        <v>126</v>
      </c>
      <c r="I35" s="50"/>
    </row>
    <row r="36" spans="1:13" ht="21.75" customHeight="1" x14ac:dyDescent="0.2">
      <c r="A36" s="24"/>
      <c r="B36" s="287"/>
      <c r="C36" s="17"/>
      <c r="D36" s="153" t="s">
        <v>18</v>
      </c>
      <c r="E36" s="100">
        <v>467767.03999999998</v>
      </c>
      <c r="F36" s="100">
        <v>183936.43</v>
      </c>
      <c r="G36" s="176">
        <f>F36/E36*100</f>
        <v>39.322229715030801</v>
      </c>
      <c r="H36" s="188"/>
      <c r="I36" s="50"/>
    </row>
    <row r="37" spans="1:13" ht="20.25" customHeight="1" x14ac:dyDescent="0.2">
      <c r="A37" s="24"/>
      <c r="B37" s="287"/>
      <c r="C37" s="17"/>
      <c r="D37" s="153" t="s">
        <v>19</v>
      </c>
      <c r="E37" s="100">
        <v>0</v>
      </c>
      <c r="F37" s="100">
        <v>0</v>
      </c>
      <c r="G37" s="176">
        <v>0</v>
      </c>
      <c r="H37" s="188"/>
      <c r="I37" s="50"/>
    </row>
    <row r="38" spans="1:13" ht="22.5" customHeight="1" x14ac:dyDescent="0.2">
      <c r="A38" s="24"/>
      <c r="B38" s="287"/>
      <c r="C38" s="17"/>
      <c r="D38" s="153" t="s">
        <v>20</v>
      </c>
      <c r="E38" s="100">
        <v>0</v>
      </c>
      <c r="F38" s="100">
        <v>0</v>
      </c>
      <c r="G38" s="176">
        <v>0</v>
      </c>
      <c r="H38" s="188"/>
      <c r="I38" s="50"/>
    </row>
    <row r="39" spans="1:13" ht="22.5" customHeight="1" x14ac:dyDescent="0.2">
      <c r="A39" s="25"/>
      <c r="B39" s="288"/>
      <c r="C39" s="26"/>
      <c r="D39" s="153" t="s">
        <v>22</v>
      </c>
      <c r="E39" s="100">
        <v>0</v>
      </c>
      <c r="F39" s="100">
        <v>0</v>
      </c>
      <c r="G39" s="176">
        <v>0</v>
      </c>
      <c r="H39" s="189"/>
      <c r="I39" s="50"/>
    </row>
    <row r="40" spans="1:13" s="57" customFormat="1" ht="23.25" customHeight="1" x14ac:dyDescent="0.2">
      <c r="A40" s="51" t="s">
        <v>35</v>
      </c>
      <c r="B40" s="275" t="s">
        <v>103</v>
      </c>
      <c r="C40" s="52"/>
      <c r="D40" s="154" t="s">
        <v>21</v>
      </c>
      <c r="E40" s="109">
        <f>SUM(E41:E44)</f>
        <v>41779187.670000002</v>
      </c>
      <c r="F40" s="109">
        <f>SUM(F41:F44)</f>
        <v>28067386.390000001</v>
      </c>
      <c r="G40" s="184">
        <f>F40/E40*100</f>
        <v>67.180306643812727</v>
      </c>
      <c r="H40" s="187" t="s">
        <v>126</v>
      </c>
      <c r="I40" s="56"/>
      <c r="M40" s="58"/>
    </row>
    <row r="41" spans="1:13" s="57" customFormat="1" ht="22.5" customHeight="1" x14ac:dyDescent="0.3">
      <c r="A41" s="53"/>
      <c r="B41" s="275"/>
      <c r="C41" s="54"/>
      <c r="D41" s="155" t="s">
        <v>18</v>
      </c>
      <c r="E41" s="110">
        <v>41779187.670000002</v>
      </c>
      <c r="F41" s="110">
        <v>28067386.390000001</v>
      </c>
      <c r="G41" s="111">
        <f>F41/E41*100</f>
        <v>67.180306643812727</v>
      </c>
      <c r="H41" s="188"/>
      <c r="I41" s="56"/>
      <c r="L41" s="58"/>
      <c r="M41" s="59"/>
    </row>
    <row r="42" spans="1:13" s="57" customFormat="1" ht="21" customHeight="1" x14ac:dyDescent="0.2">
      <c r="A42" s="53"/>
      <c r="B42" s="275"/>
      <c r="C42" s="54"/>
      <c r="D42" s="155" t="s">
        <v>19</v>
      </c>
      <c r="E42" s="110">
        <v>0</v>
      </c>
      <c r="F42" s="110">
        <v>0</v>
      </c>
      <c r="G42" s="111">
        <v>0</v>
      </c>
      <c r="H42" s="188"/>
      <c r="I42" s="56"/>
    </row>
    <row r="43" spans="1:13" s="57" customFormat="1" ht="20.25" customHeight="1" x14ac:dyDescent="0.2">
      <c r="A43" s="53"/>
      <c r="B43" s="275"/>
      <c r="C43" s="54"/>
      <c r="D43" s="155" t="s">
        <v>20</v>
      </c>
      <c r="E43" s="110">
        <v>0</v>
      </c>
      <c r="F43" s="110">
        <v>0</v>
      </c>
      <c r="G43" s="111">
        <v>0</v>
      </c>
      <c r="H43" s="188"/>
      <c r="I43" s="56"/>
    </row>
    <row r="44" spans="1:13" s="57" customFormat="1" ht="20.25" customHeight="1" x14ac:dyDescent="0.2">
      <c r="A44" s="55"/>
      <c r="B44" s="276"/>
      <c r="C44" s="54"/>
      <c r="D44" s="156" t="s">
        <v>22</v>
      </c>
      <c r="E44" s="112">
        <v>0</v>
      </c>
      <c r="F44" s="112">
        <v>0</v>
      </c>
      <c r="G44" s="113">
        <v>0</v>
      </c>
      <c r="H44" s="189"/>
      <c r="I44" s="56"/>
    </row>
    <row r="45" spans="1:13" ht="25.5" customHeight="1" x14ac:dyDescent="0.2">
      <c r="A45" s="15" t="s">
        <v>36</v>
      </c>
      <c r="B45" s="277" t="s">
        <v>102</v>
      </c>
      <c r="C45" s="18"/>
      <c r="D45" s="143" t="s">
        <v>21</v>
      </c>
      <c r="E45" s="170">
        <f>SUM(E46:E49)</f>
        <v>272000</v>
      </c>
      <c r="F45" s="170">
        <f>SUM(F46:F49)</f>
        <v>272000</v>
      </c>
      <c r="G45" s="177">
        <f>F45/E45*100</f>
        <v>100</v>
      </c>
      <c r="H45" s="267"/>
      <c r="I45" s="50"/>
    </row>
    <row r="46" spans="1:13" ht="23.25" customHeight="1" x14ac:dyDescent="0.2">
      <c r="A46" s="24"/>
      <c r="B46" s="277"/>
      <c r="C46" s="18"/>
      <c r="D46" s="145" t="s">
        <v>18</v>
      </c>
      <c r="E46" s="172">
        <v>272000</v>
      </c>
      <c r="F46" s="172">
        <v>272000</v>
      </c>
      <c r="G46" s="176">
        <f>F46/E46*100</f>
        <v>100</v>
      </c>
      <c r="H46" s="267"/>
      <c r="I46" s="50"/>
    </row>
    <row r="47" spans="1:13" ht="21" customHeight="1" x14ac:dyDescent="0.2">
      <c r="A47" s="185"/>
      <c r="B47" s="277"/>
      <c r="C47" s="18"/>
      <c r="D47" s="145" t="s">
        <v>19</v>
      </c>
      <c r="E47" s="172">
        <v>0</v>
      </c>
      <c r="F47" s="172">
        <v>0</v>
      </c>
      <c r="G47" s="176">
        <v>0</v>
      </c>
      <c r="H47" s="267"/>
      <c r="I47" s="50"/>
    </row>
    <row r="48" spans="1:13" ht="24.75" customHeight="1" x14ac:dyDescent="0.2">
      <c r="A48" s="185"/>
      <c r="B48" s="277"/>
      <c r="C48" s="18"/>
      <c r="D48" s="145" t="s">
        <v>20</v>
      </c>
      <c r="E48" s="172">
        <v>0</v>
      </c>
      <c r="F48" s="172">
        <v>0</v>
      </c>
      <c r="G48" s="176">
        <v>0</v>
      </c>
      <c r="H48" s="267"/>
      <c r="I48" s="50"/>
    </row>
    <row r="49" spans="1:11" ht="27.75" customHeight="1" thickBot="1" x14ac:dyDescent="0.25">
      <c r="A49" s="186"/>
      <c r="B49" s="278"/>
      <c r="C49" s="20"/>
      <c r="D49" s="146" t="s">
        <v>22</v>
      </c>
      <c r="E49" s="181">
        <v>0</v>
      </c>
      <c r="F49" s="181">
        <v>0</v>
      </c>
      <c r="G49" s="178">
        <v>0</v>
      </c>
      <c r="H49" s="282"/>
      <c r="I49" s="50"/>
    </row>
    <row r="50" spans="1:11" ht="21" customHeight="1" x14ac:dyDescent="0.2">
      <c r="A50" s="127"/>
      <c r="B50" s="130"/>
      <c r="C50" s="130"/>
      <c r="D50" s="157"/>
      <c r="E50" s="157"/>
      <c r="F50" s="157"/>
      <c r="G50" s="157"/>
      <c r="H50" s="22" t="s">
        <v>51</v>
      </c>
      <c r="I50" s="50"/>
    </row>
    <row r="51" spans="1:11" ht="19.5" customHeight="1" x14ac:dyDescent="0.2">
      <c r="A51" s="267" t="s">
        <v>0</v>
      </c>
      <c r="B51" s="267" t="s">
        <v>29</v>
      </c>
      <c r="C51" s="267" t="s">
        <v>60</v>
      </c>
      <c r="D51" s="268" t="s">
        <v>28</v>
      </c>
      <c r="E51" s="268"/>
      <c r="F51" s="268"/>
      <c r="G51" s="269" t="s">
        <v>62</v>
      </c>
      <c r="H51" s="267" t="s">
        <v>24</v>
      </c>
      <c r="I51" s="50"/>
    </row>
    <row r="52" spans="1:11" ht="66" customHeight="1" x14ac:dyDescent="0.2">
      <c r="A52" s="267"/>
      <c r="B52" s="267"/>
      <c r="C52" s="267"/>
      <c r="D52" s="150" t="s">
        <v>23</v>
      </c>
      <c r="E52" s="150" t="s">
        <v>61</v>
      </c>
      <c r="F52" s="150" t="s">
        <v>71</v>
      </c>
      <c r="G52" s="269"/>
      <c r="H52" s="267"/>
      <c r="I52" s="50"/>
    </row>
    <row r="53" spans="1:11" ht="22.5" customHeight="1" thickBot="1" x14ac:dyDescent="0.25">
      <c r="A53" s="23" t="s">
        <v>1</v>
      </c>
      <c r="B53" s="23" t="s">
        <v>2</v>
      </c>
      <c r="C53" s="23" t="s">
        <v>3</v>
      </c>
      <c r="D53" s="151" t="s">
        <v>4</v>
      </c>
      <c r="E53" s="151" t="s">
        <v>5</v>
      </c>
      <c r="F53" s="151" t="s">
        <v>6</v>
      </c>
      <c r="G53" s="151" t="s">
        <v>7</v>
      </c>
      <c r="H53" s="23" t="s">
        <v>8</v>
      </c>
      <c r="I53" s="33"/>
    </row>
    <row r="54" spans="1:11" ht="27.75" customHeight="1" x14ac:dyDescent="0.2">
      <c r="A54" s="257" t="s">
        <v>3</v>
      </c>
      <c r="B54" s="270" t="s">
        <v>122</v>
      </c>
      <c r="C54" s="261" t="s">
        <v>25</v>
      </c>
      <c r="D54" s="142" t="s">
        <v>21</v>
      </c>
      <c r="E54" s="107">
        <f>SUM(E55:E58)</f>
        <v>1160973</v>
      </c>
      <c r="F54" s="107">
        <f>SUM(F55:F58)</f>
        <v>690318.71</v>
      </c>
      <c r="G54" s="108">
        <f>F54/E54*100</f>
        <v>59.460358681898718</v>
      </c>
      <c r="H54" s="273"/>
      <c r="I54" s="50"/>
      <c r="J54" s="2"/>
      <c r="K54" s="13"/>
    </row>
    <row r="55" spans="1:11" ht="30.75" customHeight="1" x14ac:dyDescent="0.2">
      <c r="A55" s="258"/>
      <c r="B55" s="271"/>
      <c r="C55" s="262"/>
      <c r="D55" s="143" t="s">
        <v>18</v>
      </c>
      <c r="E55" s="102">
        <f>E60+E65</f>
        <v>1160973</v>
      </c>
      <c r="F55" s="102">
        <f>F60+F65</f>
        <v>690318.71</v>
      </c>
      <c r="G55" s="103">
        <f>F55/E55*100</f>
        <v>59.460358681898718</v>
      </c>
      <c r="H55" s="274"/>
      <c r="I55" s="50"/>
    </row>
    <row r="56" spans="1:11" ht="30" customHeight="1" x14ac:dyDescent="0.2">
      <c r="A56" s="258"/>
      <c r="B56" s="271"/>
      <c r="C56" s="262"/>
      <c r="D56" s="143" t="s">
        <v>19</v>
      </c>
      <c r="E56" s="102">
        <f>E61+E66</f>
        <v>0</v>
      </c>
      <c r="F56" s="102">
        <f>F61</f>
        <v>0</v>
      </c>
      <c r="G56" s="103">
        <v>0</v>
      </c>
      <c r="H56" s="274"/>
      <c r="I56" s="50"/>
    </row>
    <row r="57" spans="1:11" ht="27.75" customHeight="1" x14ac:dyDescent="0.2">
      <c r="A57" s="258"/>
      <c r="B57" s="271"/>
      <c r="C57" s="262"/>
      <c r="D57" s="143" t="s">
        <v>20</v>
      </c>
      <c r="E57" s="102">
        <f>E62+E67</f>
        <v>0</v>
      </c>
      <c r="F57" s="102">
        <v>0</v>
      </c>
      <c r="G57" s="103">
        <v>0</v>
      </c>
      <c r="H57" s="274"/>
      <c r="I57" s="50"/>
    </row>
    <row r="58" spans="1:11" ht="35.25" customHeight="1" thickBot="1" x14ac:dyDescent="0.25">
      <c r="A58" s="244"/>
      <c r="B58" s="272"/>
      <c r="C58" s="262"/>
      <c r="D58" s="143" t="s">
        <v>22</v>
      </c>
      <c r="E58" s="102">
        <f>E63+E68</f>
        <v>0</v>
      </c>
      <c r="F58" s="102">
        <v>0</v>
      </c>
      <c r="G58" s="103">
        <v>0</v>
      </c>
      <c r="H58" s="274"/>
      <c r="I58" s="50"/>
    </row>
    <row r="59" spans="1:11" ht="32.25" customHeight="1" x14ac:dyDescent="0.2">
      <c r="A59" s="131" t="s">
        <v>117</v>
      </c>
      <c r="B59" s="264" t="s">
        <v>118</v>
      </c>
      <c r="C59" s="124"/>
      <c r="D59" s="143" t="s">
        <v>21</v>
      </c>
      <c r="E59" s="102">
        <f>SUM(E60:E63)</f>
        <v>704250</v>
      </c>
      <c r="F59" s="102">
        <f>SUM(F60:F63)</f>
        <v>423803.65</v>
      </c>
      <c r="G59" s="177">
        <f>F59/E59*100</f>
        <v>60.178012069577569</v>
      </c>
      <c r="H59" s="190" t="s">
        <v>158</v>
      </c>
      <c r="I59" s="50"/>
    </row>
    <row r="60" spans="1:11" ht="27.75" customHeight="1" x14ac:dyDescent="0.2">
      <c r="A60" s="132"/>
      <c r="B60" s="264"/>
      <c r="C60" s="124"/>
      <c r="D60" s="145" t="s">
        <v>18</v>
      </c>
      <c r="E60" s="100">
        <v>704250</v>
      </c>
      <c r="F60" s="100">
        <v>423803.65</v>
      </c>
      <c r="G60" s="101">
        <f>F60/E60*100</f>
        <v>60.178012069577569</v>
      </c>
      <c r="H60" s="188"/>
      <c r="I60" s="50"/>
    </row>
    <row r="61" spans="1:11" ht="30" customHeight="1" x14ac:dyDescent="0.2">
      <c r="A61" s="132"/>
      <c r="B61" s="264"/>
      <c r="C61" s="124"/>
      <c r="D61" s="145" t="s">
        <v>19</v>
      </c>
      <c r="E61" s="100">
        <v>0</v>
      </c>
      <c r="F61" s="100">
        <v>0</v>
      </c>
      <c r="G61" s="101">
        <v>0</v>
      </c>
      <c r="H61" s="188"/>
      <c r="I61" s="50"/>
    </row>
    <row r="62" spans="1:11" ht="27.75" customHeight="1" x14ac:dyDescent="0.2">
      <c r="A62" s="132"/>
      <c r="B62" s="264"/>
      <c r="C62" s="124"/>
      <c r="D62" s="145" t="s">
        <v>20</v>
      </c>
      <c r="E62" s="100">
        <v>0</v>
      </c>
      <c r="F62" s="100">
        <v>0</v>
      </c>
      <c r="G62" s="101">
        <v>0</v>
      </c>
      <c r="H62" s="188"/>
      <c r="I62" s="50"/>
    </row>
    <row r="63" spans="1:11" ht="27" customHeight="1" thickBot="1" x14ac:dyDescent="0.25">
      <c r="A63" s="134"/>
      <c r="B63" s="264"/>
      <c r="C63" s="124"/>
      <c r="D63" s="145" t="s">
        <v>22</v>
      </c>
      <c r="E63" s="100">
        <v>0</v>
      </c>
      <c r="F63" s="100">
        <v>0</v>
      </c>
      <c r="G63" s="101">
        <v>0</v>
      </c>
      <c r="H63" s="191"/>
      <c r="I63" s="50"/>
    </row>
    <row r="64" spans="1:11" ht="27.75" customHeight="1" x14ac:dyDescent="0.2">
      <c r="A64" s="131" t="s">
        <v>120</v>
      </c>
      <c r="B64" s="264" t="s">
        <v>119</v>
      </c>
      <c r="C64" s="124"/>
      <c r="D64" s="143" t="s">
        <v>21</v>
      </c>
      <c r="E64" s="102">
        <f>SUM(E65:E68)</f>
        <v>456723</v>
      </c>
      <c r="F64" s="102">
        <f>SUM(F65:F68)</f>
        <v>266515.06</v>
      </c>
      <c r="G64" s="177">
        <f>F64/E64*100</f>
        <v>58.353763659811307</v>
      </c>
      <c r="H64" s="187" t="s">
        <v>159</v>
      </c>
      <c r="I64" s="50"/>
    </row>
    <row r="65" spans="1:11" ht="27.75" customHeight="1" x14ac:dyDescent="0.2">
      <c r="A65" s="128"/>
      <c r="B65" s="264"/>
      <c r="C65" s="124"/>
      <c r="D65" s="145" t="s">
        <v>18</v>
      </c>
      <c r="E65" s="100">
        <v>456723</v>
      </c>
      <c r="F65" s="100">
        <v>266515.06</v>
      </c>
      <c r="G65" s="101">
        <f>F65/E65*100</f>
        <v>58.353763659811307</v>
      </c>
      <c r="H65" s="188"/>
      <c r="I65" s="50"/>
    </row>
    <row r="66" spans="1:11" ht="28.5" customHeight="1" x14ac:dyDescent="0.2">
      <c r="A66" s="128"/>
      <c r="B66" s="264"/>
      <c r="C66" s="124"/>
      <c r="D66" s="145" t="s">
        <v>19</v>
      </c>
      <c r="E66" s="100">
        <v>0</v>
      </c>
      <c r="F66" s="100">
        <v>0</v>
      </c>
      <c r="G66" s="101">
        <v>0</v>
      </c>
      <c r="H66" s="188"/>
      <c r="I66" s="50"/>
    </row>
    <row r="67" spans="1:11" ht="28.5" customHeight="1" x14ac:dyDescent="0.2">
      <c r="A67" s="128"/>
      <c r="B67" s="264"/>
      <c r="C67" s="124"/>
      <c r="D67" s="145" t="s">
        <v>20</v>
      </c>
      <c r="E67" s="100">
        <v>0</v>
      </c>
      <c r="F67" s="100">
        <v>0</v>
      </c>
      <c r="G67" s="101">
        <v>0</v>
      </c>
      <c r="H67" s="188"/>
      <c r="I67" s="50"/>
    </row>
    <row r="68" spans="1:11" ht="27" customHeight="1" thickBot="1" x14ac:dyDescent="0.25">
      <c r="A68" s="133"/>
      <c r="B68" s="265"/>
      <c r="C68" s="27"/>
      <c r="D68" s="146" t="s">
        <v>22</v>
      </c>
      <c r="E68" s="97">
        <v>0</v>
      </c>
      <c r="F68" s="97">
        <v>0</v>
      </c>
      <c r="G68" s="106">
        <v>0</v>
      </c>
      <c r="H68" s="189"/>
      <c r="I68" s="50"/>
    </row>
    <row r="69" spans="1:11" ht="19.5" customHeight="1" x14ac:dyDescent="0.2">
      <c r="A69" s="126"/>
      <c r="B69" s="126"/>
      <c r="C69" s="21"/>
      <c r="D69" s="147"/>
      <c r="E69" s="148"/>
      <c r="F69" s="148"/>
      <c r="G69" s="149"/>
      <c r="H69" s="22" t="s">
        <v>52</v>
      </c>
      <c r="I69" s="99"/>
    </row>
    <row r="70" spans="1:11" x14ac:dyDescent="0.2">
      <c r="A70" s="267" t="s">
        <v>0</v>
      </c>
      <c r="B70" s="267" t="s">
        <v>29</v>
      </c>
      <c r="C70" s="267" t="s">
        <v>60</v>
      </c>
      <c r="D70" s="268" t="s">
        <v>28</v>
      </c>
      <c r="E70" s="268"/>
      <c r="F70" s="268"/>
      <c r="G70" s="269" t="s">
        <v>62</v>
      </c>
      <c r="H70" s="267" t="s">
        <v>24</v>
      </c>
      <c r="I70" s="99"/>
    </row>
    <row r="71" spans="1:11" ht="61.5" customHeight="1" x14ac:dyDescent="0.2">
      <c r="A71" s="267"/>
      <c r="B71" s="267"/>
      <c r="C71" s="267"/>
      <c r="D71" s="150" t="s">
        <v>23</v>
      </c>
      <c r="E71" s="150" t="s">
        <v>61</v>
      </c>
      <c r="F71" s="150" t="s">
        <v>71</v>
      </c>
      <c r="G71" s="269"/>
      <c r="H71" s="267"/>
      <c r="I71" s="99"/>
    </row>
    <row r="72" spans="1:11" ht="13.5" customHeight="1" thickBot="1" x14ac:dyDescent="0.25">
      <c r="A72" s="23" t="s">
        <v>1</v>
      </c>
      <c r="B72" s="23" t="s">
        <v>2</v>
      </c>
      <c r="C72" s="23" t="s">
        <v>3</v>
      </c>
      <c r="D72" s="151" t="s">
        <v>4</v>
      </c>
      <c r="E72" s="151" t="s">
        <v>5</v>
      </c>
      <c r="F72" s="151" t="s">
        <v>6</v>
      </c>
      <c r="G72" s="151" t="s">
        <v>7</v>
      </c>
      <c r="H72" s="23" t="s">
        <v>8</v>
      </c>
      <c r="I72" s="99"/>
    </row>
    <row r="73" spans="1:11" ht="18.600000000000001" customHeight="1" x14ac:dyDescent="0.2">
      <c r="A73" s="257" t="s">
        <v>4</v>
      </c>
      <c r="B73" s="259" t="s">
        <v>64</v>
      </c>
      <c r="C73" s="261" t="s">
        <v>27</v>
      </c>
      <c r="D73" s="142" t="s">
        <v>21</v>
      </c>
      <c r="E73" s="107">
        <f>SUM(E74:E77)</f>
        <v>52748385.260000005</v>
      </c>
      <c r="F73" s="107">
        <f>SUM(F74:F77)</f>
        <v>37576250.420000002</v>
      </c>
      <c r="G73" s="108">
        <f>F73/E73*100</f>
        <v>71.236778594803184</v>
      </c>
      <c r="H73" s="201"/>
      <c r="I73" s="39"/>
    </row>
    <row r="74" spans="1:11" ht="14.25" customHeight="1" x14ac:dyDescent="0.2">
      <c r="A74" s="258"/>
      <c r="B74" s="260"/>
      <c r="C74" s="262"/>
      <c r="D74" s="143" t="s">
        <v>18</v>
      </c>
      <c r="E74" s="102">
        <f>E79+E84+E89+E94</f>
        <v>52743939.150000006</v>
      </c>
      <c r="F74" s="102">
        <f t="shared" ref="E74:F77" si="2">F79+F84+F89+F94</f>
        <v>37574924.550000004</v>
      </c>
      <c r="G74" s="103">
        <f>F74/E74*100</f>
        <v>71.240269793159726</v>
      </c>
      <c r="H74" s="263"/>
      <c r="I74" s="60"/>
      <c r="K74" s="4"/>
    </row>
    <row r="75" spans="1:11" ht="13.5" customHeight="1" x14ac:dyDescent="0.2">
      <c r="A75" s="258"/>
      <c r="B75" s="260"/>
      <c r="C75" s="262"/>
      <c r="D75" s="143" t="s">
        <v>19</v>
      </c>
      <c r="E75" s="102">
        <f t="shared" si="2"/>
        <v>4446.1099999999997</v>
      </c>
      <c r="F75" s="102">
        <f t="shared" si="2"/>
        <v>1325.87</v>
      </c>
      <c r="G75" s="103">
        <f>F75/E75*100</f>
        <v>29.8208996178682</v>
      </c>
      <c r="H75" s="263"/>
      <c r="I75" s="60"/>
    </row>
    <row r="76" spans="1:11" ht="12" customHeight="1" x14ac:dyDescent="0.2">
      <c r="A76" s="258"/>
      <c r="B76" s="260"/>
      <c r="C76" s="262"/>
      <c r="D76" s="143" t="s">
        <v>20</v>
      </c>
      <c r="E76" s="102">
        <f t="shared" si="2"/>
        <v>0</v>
      </c>
      <c r="F76" s="102">
        <f t="shared" si="2"/>
        <v>0</v>
      </c>
      <c r="G76" s="103">
        <v>0</v>
      </c>
      <c r="H76" s="263"/>
      <c r="I76" s="60"/>
    </row>
    <row r="77" spans="1:11" ht="15.75" customHeight="1" x14ac:dyDescent="0.2">
      <c r="A77" s="244"/>
      <c r="B77" s="260"/>
      <c r="C77" s="262"/>
      <c r="D77" s="143" t="s">
        <v>22</v>
      </c>
      <c r="E77" s="102">
        <f t="shared" si="2"/>
        <v>0</v>
      </c>
      <c r="F77" s="102">
        <f t="shared" si="2"/>
        <v>0</v>
      </c>
      <c r="G77" s="103">
        <v>0</v>
      </c>
      <c r="H77" s="263"/>
      <c r="I77" s="60"/>
    </row>
    <row r="78" spans="1:11" x14ac:dyDescent="0.2">
      <c r="A78" s="15" t="s">
        <v>128</v>
      </c>
      <c r="B78" s="252" t="s">
        <v>80</v>
      </c>
      <c r="C78" s="18"/>
      <c r="D78" s="143" t="s">
        <v>21</v>
      </c>
      <c r="E78" s="102">
        <f>SUM(E79:E82)</f>
        <v>10489332.33</v>
      </c>
      <c r="F78" s="102">
        <f>SUM(F79:F82)</f>
        <v>8068002.5</v>
      </c>
      <c r="G78" s="103">
        <f>F78/E78*100</f>
        <v>76.91626355402164</v>
      </c>
      <c r="H78" s="253"/>
      <c r="I78" s="35"/>
    </row>
    <row r="79" spans="1:11" x14ac:dyDescent="0.2">
      <c r="A79" s="24"/>
      <c r="B79" s="252"/>
      <c r="C79" s="18"/>
      <c r="D79" s="145" t="s">
        <v>18</v>
      </c>
      <c r="E79" s="100">
        <v>10489332.33</v>
      </c>
      <c r="F79" s="100">
        <v>8068002.5</v>
      </c>
      <c r="G79" s="101">
        <f>F79/E79*100</f>
        <v>76.91626355402164</v>
      </c>
      <c r="H79" s="253"/>
      <c r="I79" s="35"/>
    </row>
    <row r="80" spans="1:11" x14ac:dyDescent="0.2">
      <c r="A80" s="24"/>
      <c r="B80" s="252"/>
      <c r="C80" s="18"/>
      <c r="D80" s="145" t="s">
        <v>19</v>
      </c>
      <c r="E80" s="100">
        <v>0</v>
      </c>
      <c r="F80" s="100">
        <v>0</v>
      </c>
      <c r="G80" s="101">
        <v>0</v>
      </c>
      <c r="H80" s="253"/>
      <c r="I80" s="35"/>
    </row>
    <row r="81" spans="1:12" x14ac:dyDescent="0.2">
      <c r="A81" s="24"/>
      <c r="B81" s="252"/>
      <c r="C81" s="18"/>
      <c r="D81" s="145" t="s">
        <v>20</v>
      </c>
      <c r="E81" s="100">
        <v>0</v>
      </c>
      <c r="F81" s="100">
        <v>0</v>
      </c>
      <c r="G81" s="101">
        <v>0</v>
      </c>
      <c r="H81" s="253"/>
      <c r="I81" s="35"/>
    </row>
    <row r="82" spans="1:12" ht="13.5" customHeight="1" x14ac:dyDescent="0.2">
      <c r="A82" s="25"/>
      <c r="B82" s="252"/>
      <c r="C82" s="18"/>
      <c r="D82" s="145" t="s">
        <v>22</v>
      </c>
      <c r="E82" s="100">
        <v>0</v>
      </c>
      <c r="F82" s="100">
        <v>0</v>
      </c>
      <c r="G82" s="101">
        <v>0</v>
      </c>
      <c r="H82" s="253"/>
      <c r="I82" s="35"/>
    </row>
    <row r="83" spans="1:12" ht="19.149999999999999" customHeight="1" x14ac:dyDescent="0.2">
      <c r="A83" s="15" t="s">
        <v>129</v>
      </c>
      <c r="B83" s="252" t="s">
        <v>81</v>
      </c>
      <c r="C83" s="18"/>
      <c r="D83" s="143" t="s">
        <v>21</v>
      </c>
      <c r="E83" s="102">
        <f>SUM(E84:E87)</f>
        <v>14956749.209999999</v>
      </c>
      <c r="F83" s="102">
        <f>SUM(F84:F87)</f>
        <v>9736132.4699999988</v>
      </c>
      <c r="G83" s="177">
        <f>F83/E83*100</f>
        <v>65.095244516706046</v>
      </c>
      <c r="H83" s="187" t="s">
        <v>159</v>
      </c>
      <c r="I83" s="50"/>
    </row>
    <row r="84" spans="1:12" ht="12.75" customHeight="1" x14ac:dyDescent="0.2">
      <c r="A84" s="24"/>
      <c r="B84" s="252"/>
      <c r="C84" s="18"/>
      <c r="D84" s="145" t="s">
        <v>18</v>
      </c>
      <c r="E84" s="100">
        <v>14952303.1</v>
      </c>
      <c r="F84" s="100">
        <v>9734806.5999999996</v>
      </c>
      <c r="G84" s="176">
        <f>F84/E84*100</f>
        <v>65.105733443833145</v>
      </c>
      <c r="H84" s="188"/>
      <c r="I84" s="50"/>
    </row>
    <row r="85" spans="1:12" ht="12.75" customHeight="1" x14ac:dyDescent="0.2">
      <c r="A85" s="24"/>
      <c r="B85" s="252"/>
      <c r="C85" s="18"/>
      <c r="D85" s="145" t="s">
        <v>19</v>
      </c>
      <c r="E85" s="100">
        <v>4446.1099999999997</v>
      </c>
      <c r="F85" s="100">
        <v>1325.87</v>
      </c>
      <c r="G85" s="176">
        <f>F85/E85*100</f>
        <v>29.8208996178682</v>
      </c>
      <c r="H85" s="188"/>
      <c r="I85" s="50"/>
    </row>
    <row r="86" spans="1:12" x14ac:dyDescent="0.2">
      <c r="A86" s="24"/>
      <c r="B86" s="252"/>
      <c r="C86" s="18"/>
      <c r="D86" s="145" t="s">
        <v>20</v>
      </c>
      <c r="E86" s="100">
        <v>0</v>
      </c>
      <c r="F86" s="100">
        <v>0</v>
      </c>
      <c r="G86" s="176">
        <v>0</v>
      </c>
      <c r="H86" s="188"/>
      <c r="I86" s="50"/>
    </row>
    <row r="87" spans="1:12" ht="12.75" customHeight="1" x14ac:dyDescent="0.2">
      <c r="A87" s="25"/>
      <c r="B87" s="252"/>
      <c r="C87" s="18"/>
      <c r="D87" s="145" t="s">
        <v>22</v>
      </c>
      <c r="E87" s="100">
        <v>0</v>
      </c>
      <c r="F87" s="100">
        <v>0</v>
      </c>
      <c r="G87" s="176">
        <v>0</v>
      </c>
      <c r="H87" s="189"/>
      <c r="I87" s="50"/>
    </row>
    <row r="88" spans="1:12" ht="19.5" customHeight="1" x14ac:dyDescent="0.2">
      <c r="A88" s="15" t="s">
        <v>130</v>
      </c>
      <c r="B88" s="252" t="s">
        <v>82</v>
      </c>
      <c r="C88" s="18"/>
      <c r="D88" s="143" t="s">
        <v>21</v>
      </c>
      <c r="E88" s="102">
        <f>SUM(E89:E92)</f>
        <v>4694691.74</v>
      </c>
      <c r="F88" s="102">
        <f>SUM(F89:F92)</f>
        <v>3446639.74</v>
      </c>
      <c r="G88" s="177">
        <f>F88/E88*100</f>
        <v>73.415677341149561</v>
      </c>
      <c r="H88" s="187" t="s">
        <v>160</v>
      </c>
      <c r="I88" s="50"/>
    </row>
    <row r="89" spans="1:12" ht="18.75" customHeight="1" x14ac:dyDescent="0.2">
      <c r="A89" s="24"/>
      <c r="B89" s="252"/>
      <c r="C89" s="18"/>
      <c r="D89" s="145" t="s">
        <v>18</v>
      </c>
      <c r="E89" s="100">
        <v>4694691.74</v>
      </c>
      <c r="F89" s="100">
        <v>3446639.74</v>
      </c>
      <c r="G89" s="176">
        <f>F89/E89*100</f>
        <v>73.415677341149561</v>
      </c>
      <c r="H89" s="188"/>
      <c r="I89" s="50"/>
    </row>
    <row r="90" spans="1:12" ht="15.75" customHeight="1" x14ac:dyDescent="0.2">
      <c r="A90" s="24"/>
      <c r="B90" s="252"/>
      <c r="C90" s="18"/>
      <c r="D90" s="145" t="s">
        <v>19</v>
      </c>
      <c r="E90" s="100">
        <v>0</v>
      </c>
      <c r="F90" s="100">
        <v>0</v>
      </c>
      <c r="G90" s="176">
        <v>0</v>
      </c>
      <c r="H90" s="188"/>
      <c r="I90" s="50"/>
    </row>
    <row r="91" spans="1:12" ht="20.25" customHeight="1" x14ac:dyDescent="0.2">
      <c r="A91" s="24"/>
      <c r="B91" s="252"/>
      <c r="C91" s="18"/>
      <c r="D91" s="145" t="s">
        <v>20</v>
      </c>
      <c r="E91" s="100">
        <v>0</v>
      </c>
      <c r="F91" s="100">
        <v>0</v>
      </c>
      <c r="G91" s="176">
        <v>0</v>
      </c>
      <c r="H91" s="188"/>
      <c r="I91" s="50"/>
    </row>
    <row r="92" spans="1:12" ht="65.25" customHeight="1" x14ac:dyDescent="0.2">
      <c r="A92" s="25"/>
      <c r="B92" s="252"/>
      <c r="C92" s="18"/>
      <c r="D92" s="145" t="s">
        <v>22</v>
      </c>
      <c r="E92" s="100">
        <v>0</v>
      </c>
      <c r="F92" s="100">
        <v>0</v>
      </c>
      <c r="G92" s="176">
        <v>0</v>
      </c>
      <c r="H92" s="189"/>
      <c r="I92" s="99"/>
    </row>
    <row r="93" spans="1:12" ht="25.15" customHeight="1" x14ac:dyDescent="0.25">
      <c r="A93" s="15" t="s">
        <v>131</v>
      </c>
      <c r="B93" s="252" t="s">
        <v>99</v>
      </c>
      <c r="C93" s="18"/>
      <c r="D93" s="143" t="s">
        <v>21</v>
      </c>
      <c r="E93" s="102">
        <f>SUM(E94:E97)</f>
        <v>22607611.98</v>
      </c>
      <c r="F93" s="102">
        <f>SUM(F94:F97)</f>
        <v>16325475.710000001</v>
      </c>
      <c r="G93" s="177">
        <f>F93/E93*100</f>
        <v>72.212296125935197</v>
      </c>
      <c r="H93" s="187" t="s">
        <v>159</v>
      </c>
      <c r="I93" s="99"/>
      <c r="K93" s="61"/>
    </row>
    <row r="94" spans="1:12" ht="22.15" customHeight="1" x14ac:dyDescent="0.2">
      <c r="A94" s="119"/>
      <c r="B94" s="252"/>
      <c r="C94" s="18"/>
      <c r="D94" s="145" t="s">
        <v>18</v>
      </c>
      <c r="E94" s="100">
        <v>22607611.98</v>
      </c>
      <c r="F94" s="100">
        <v>16325475.710000001</v>
      </c>
      <c r="G94" s="176">
        <f>F94/E94*100</f>
        <v>72.212296125935197</v>
      </c>
      <c r="H94" s="188"/>
      <c r="I94" s="99"/>
    </row>
    <row r="95" spans="1:12" ht="22.15" customHeight="1" x14ac:dyDescent="0.2">
      <c r="A95" s="119"/>
      <c r="B95" s="252"/>
      <c r="C95" s="18"/>
      <c r="D95" s="145" t="s">
        <v>19</v>
      </c>
      <c r="E95" s="100">
        <v>0</v>
      </c>
      <c r="F95" s="100">
        <v>0</v>
      </c>
      <c r="G95" s="176">
        <v>0</v>
      </c>
      <c r="H95" s="188"/>
      <c r="I95" s="99"/>
      <c r="K95" s="2"/>
    </row>
    <row r="96" spans="1:12" ht="18" customHeight="1" x14ac:dyDescent="0.2">
      <c r="A96" s="119"/>
      <c r="B96" s="252"/>
      <c r="C96" s="18"/>
      <c r="D96" s="145" t="s">
        <v>20</v>
      </c>
      <c r="E96" s="100">
        <v>0</v>
      </c>
      <c r="F96" s="100">
        <v>0</v>
      </c>
      <c r="G96" s="176">
        <v>0</v>
      </c>
      <c r="H96" s="188"/>
      <c r="I96" s="37"/>
      <c r="K96" s="3"/>
      <c r="L96" s="2"/>
    </row>
    <row r="97" spans="1:13" ht="19.5" customHeight="1" thickBot="1" x14ac:dyDescent="0.25">
      <c r="A97" s="120"/>
      <c r="B97" s="266"/>
      <c r="C97" s="20"/>
      <c r="D97" s="146" t="s">
        <v>22</v>
      </c>
      <c r="E97" s="97">
        <v>0</v>
      </c>
      <c r="F97" s="97">
        <v>0</v>
      </c>
      <c r="G97" s="178">
        <v>0</v>
      </c>
      <c r="H97" s="189"/>
      <c r="I97" s="37"/>
      <c r="K97" s="2"/>
    </row>
    <row r="98" spans="1:13" ht="18.600000000000001" customHeight="1" x14ac:dyDescent="0.2">
      <c r="A98" s="126"/>
      <c r="B98" s="126"/>
      <c r="C98" s="21"/>
      <c r="D98" s="147"/>
      <c r="E98" s="148"/>
      <c r="F98" s="148"/>
      <c r="G98" s="149"/>
      <c r="H98" s="22" t="s">
        <v>53</v>
      </c>
      <c r="I98" s="99"/>
    </row>
    <row r="99" spans="1:13" x14ac:dyDescent="0.2">
      <c r="A99" s="267" t="s">
        <v>0</v>
      </c>
      <c r="B99" s="267" t="s">
        <v>29</v>
      </c>
      <c r="C99" s="267" t="s">
        <v>60</v>
      </c>
      <c r="D99" s="268" t="s">
        <v>28</v>
      </c>
      <c r="E99" s="268"/>
      <c r="F99" s="268"/>
      <c r="G99" s="269" t="s">
        <v>62</v>
      </c>
      <c r="H99" s="267" t="s">
        <v>24</v>
      </c>
      <c r="I99" s="99"/>
    </row>
    <row r="100" spans="1:13" ht="73.900000000000006" customHeight="1" x14ac:dyDescent="0.2">
      <c r="A100" s="267"/>
      <c r="B100" s="267"/>
      <c r="C100" s="267"/>
      <c r="D100" s="150" t="s">
        <v>23</v>
      </c>
      <c r="E100" s="150" t="s">
        <v>61</v>
      </c>
      <c r="F100" s="150" t="s">
        <v>71</v>
      </c>
      <c r="G100" s="269"/>
      <c r="H100" s="267"/>
      <c r="I100" s="99"/>
    </row>
    <row r="101" spans="1:13" ht="17.25" customHeight="1" thickBot="1" x14ac:dyDescent="0.25">
      <c r="A101" s="23" t="s">
        <v>1</v>
      </c>
      <c r="B101" s="23" t="s">
        <v>2</v>
      </c>
      <c r="C101" s="23" t="s">
        <v>3</v>
      </c>
      <c r="D101" s="151" t="s">
        <v>4</v>
      </c>
      <c r="E101" s="151" t="s">
        <v>5</v>
      </c>
      <c r="F101" s="151" t="s">
        <v>6</v>
      </c>
      <c r="G101" s="151" t="s">
        <v>7</v>
      </c>
      <c r="H101" s="23" t="s">
        <v>8</v>
      </c>
      <c r="I101" s="99"/>
    </row>
    <row r="102" spans="1:13" x14ac:dyDescent="0.2">
      <c r="A102" s="204" t="s">
        <v>5</v>
      </c>
      <c r="B102" s="247" t="s">
        <v>65</v>
      </c>
      <c r="C102" s="210" t="s">
        <v>27</v>
      </c>
      <c r="D102" s="142" t="s">
        <v>21</v>
      </c>
      <c r="E102" s="107">
        <f>SUM(E103:E106)</f>
        <v>167294366.66</v>
      </c>
      <c r="F102" s="107">
        <f>SUM(F103:F106)</f>
        <v>110779391.41000003</v>
      </c>
      <c r="G102" s="108">
        <f>F102/E102*100</f>
        <v>66.218243699228708</v>
      </c>
      <c r="H102" s="250"/>
      <c r="I102" s="37"/>
    </row>
    <row r="103" spans="1:13" x14ac:dyDescent="0.2">
      <c r="A103" s="205"/>
      <c r="B103" s="248"/>
      <c r="C103" s="211"/>
      <c r="D103" s="145" t="s">
        <v>18</v>
      </c>
      <c r="E103" s="102">
        <f t="shared" ref="E103:F106" si="3">E108+E113+E118+E123+E132+E137+E142+E147</f>
        <v>161899860.66</v>
      </c>
      <c r="F103" s="102">
        <f t="shared" si="3"/>
        <v>107180410.25000001</v>
      </c>
      <c r="G103" s="103">
        <f>F103/E103*100</f>
        <v>66.201669237434174</v>
      </c>
      <c r="H103" s="251"/>
      <c r="I103" s="37"/>
      <c r="K103" s="10"/>
    </row>
    <row r="104" spans="1:13" x14ac:dyDescent="0.2">
      <c r="A104" s="205"/>
      <c r="B104" s="248"/>
      <c r="C104" s="211"/>
      <c r="D104" s="145" t="s">
        <v>19</v>
      </c>
      <c r="E104" s="102">
        <f t="shared" si="3"/>
        <v>3011634</v>
      </c>
      <c r="F104" s="102">
        <f t="shared" si="3"/>
        <v>1632484.87</v>
      </c>
      <c r="G104" s="103">
        <f>F104/E104*100</f>
        <v>54.205951652823693</v>
      </c>
      <c r="H104" s="251"/>
      <c r="I104" s="87"/>
      <c r="J104" s="4"/>
      <c r="K104" s="2"/>
    </row>
    <row r="105" spans="1:13" x14ac:dyDescent="0.2">
      <c r="A105" s="205"/>
      <c r="B105" s="248"/>
      <c r="C105" s="211"/>
      <c r="D105" s="145" t="s">
        <v>20</v>
      </c>
      <c r="E105" s="102">
        <f t="shared" si="3"/>
        <v>2382872</v>
      </c>
      <c r="F105" s="102">
        <f t="shared" si="3"/>
        <v>1966496.29</v>
      </c>
      <c r="G105" s="103">
        <f>F105/E105*100</f>
        <v>82.526308169301586</v>
      </c>
      <c r="H105" s="251"/>
      <c r="I105" s="87"/>
      <c r="J105" s="3"/>
      <c r="K105" s="2"/>
      <c r="L105" s="2"/>
    </row>
    <row r="106" spans="1:13" ht="16.5" thickBot="1" x14ac:dyDescent="0.25">
      <c r="A106" s="245"/>
      <c r="B106" s="249"/>
      <c r="C106" s="217"/>
      <c r="D106" s="145" t="s">
        <v>22</v>
      </c>
      <c r="E106" s="102">
        <f t="shared" si="3"/>
        <v>0</v>
      </c>
      <c r="F106" s="102">
        <f t="shared" si="3"/>
        <v>0</v>
      </c>
      <c r="G106" s="103">
        <v>0</v>
      </c>
      <c r="H106" s="251"/>
      <c r="I106" s="87"/>
      <c r="K106" s="2"/>
    </row>
    <row r="107" spans="1:13" ht="18" customHeight="1" x14ac:dyDescent="0.2">
      <c r="A107" s="24" t="s">
        <v>37</v>
      </c>
      <c r="B107" s="213" t="s">
        <v>85</v>
      </c>
      <c r="C107" s="17"/>
      <c r="D107" s="144" t="s">
        <v>21</v>
      </c>
      <c r="E107" s="104">
        <f>SUM(E108:E111)</f>
        <v>54956299.75</v>
      </c>
      <c r="F107" s="104">
        <f>SUM(F108:F111)</f>
        <v>35431443.830000006</v>
      </c>
      <c r="G107" s="179">
        <f t="shared" ref="G107:G110" si="4">F107/E107*100</f>
        <v>64.472033217629445</v>
      </c>
      <c r="H107" s="190" t="s">
        <v>154</v>
      </c>
      <c r="I107" s="35"/>
      <c r="K107" s="2"/>
    </row>
    <row r="108" spans="1:13" ht="18" customHeight="1" x14ac:dyDescent="0.2">
      <c r="A108" s="24"/>
      <c r="B108" s="213"/>
      <c r="C108" s="17"/>
      <c r="D108" s="145" t="s">
        <v>18</v>
      </c>
      <c r="E108" s="100">
        <v>49561793.75</v>
      </c>
      <c r="F108" s="100">
        <v>31832462.670000002</v>
      </c>
      <c r="G108" s="176">
        <f>F108/E108*100</f>
        <v>64.227826035856509</v>
      </c>
      <c r="H108" s="188"/>
      <c r="I108" s="35"/>
      <c r="J108" s="78"/>
      <c r="K108" s="2"/>
      <c r="L108" s="246"/>
    </row>
    <row r="109" spans="1:13" ht="18" customHeight="1" x14ac:dyDescent="0.2">
      <c r="A109" s="24"/>
      <c r="B109" s="213"/>
      <c r="C109" s="86"/>
      <c r="D109" s="145" t="s">
        <v>19</v>
      </c>
      <c r="E109" s="100">
        <v>3011634</v>
      </c>
      <c r="F109" s="100">
        <f>3598981.16-F110</f>
        <v>1632484.87</v>
      </c>
      <c r="G109" s="176">
        <f t="shared" si="4"/>
        <v>54.205951652823693</v>
      </c>
      <c r="H109" s="188"/>
      <c r="I109" s="89"/>
      <c r="J109" s="2"/>
      <c r="K109" s="2"/>
      <c r="L109" s="246"/>
      <c r="M109" s="2"/>
    </row>
    <row r="110" spans="1:13" ht="18" customHeight="1" x14ac:dyDescent="0.2">
      <c r="A110" s="24"/>
      <c r="B110" s="213"/>
      <c r="C110" s="17"/>
      <c r="D110" s="145" t="s">
        <v>20</v>
      </c>
      <c r="E110" s="100">
        <v>2382872</v>
      </c>
      <c r="F110" s="100">
        <v>1966496.29</v>
      </c>
      <c r="G110" s="176">
        <f t="shared" si="4"/>
        <v>82.526308169301586</v>
      </c>
      <c r="H110" s="188"/>
      <c r="I110" s="89"/>
      <c r="J110" s="2"/>
      <c r="K110" s="2"/>
      <c r="L110" s="246"/>
      <c r="M110" s="2"/>
    </row>
    <row r="111" spans="1:13" ht="18" customHeight="1" thickBot="1" x14ac:dyDescent="0.25">
      <c r="A111" s="24"/>
      <c r="B111" s="214"/>
      <c r="C111" s="26"/>
      <c r="D111" s="145" t="s">
        <v>22</v>
      </c>
      <c r="E111" s="100">
        <v>0</v>
      </c>
      <c r="F111" s="100">
        <v>0</v>
      </c>
      <c r="G111" s="176">
        <v>0</v>
      </c>
      <c r="H111" s="191"/>
      <c r="I111" s="35"/>
      <c r="J111" s="2"/>
      <c r="K111" s="2"/>
      <c r="L111" s="246"/>
    </row>
    <row r="112" spans="1:13" x14ac:dyDescent="0.2">
      <c r="A112" s="15" t="s">
        <v>38</v>
      </c>
      <c r="B112" s="213" t="s">
        <v>86</v>
      </c>
      <c r="C112" s="17"/>
      <c r="D112" s="144" t="s">
        <v>21</v>
      </c>
      <c r="E112" s="104">
        <f>SUM(E113:E116)</f>
        <v>0</v>
      </c>
      <c r="F112" s="104">
        <f>SUM(F113:F116)</f>
        <v>0</v>
      </c>
      <c r="G112" s="179">
        <v>0</v>
      </c>
      <c r="H112" s="190" t="s">
        <v>127</v>
      </c>
      <c r="I112" s="50"/>
      <c r="J112" s="2"/>
    </row>
    <row r="113" spans="1:10" x14ac:dyDescent="0.2">
      <c r="A113" s="24"/>
      <c r="B113" s="213"/>
      <c r="C113" s="17"/>
      <c r="D113" s="145" t="s">
        <v>18</v>
      </c>
      <c r="E113" s="100">
        <v>0</v>
      </c>
      <c r="F113" s="100">
        <v>0</v>
      </c>
      <c r="G113" s="176">
        <v>0</v>
      </c>
      <c r="H113" s="242"/>
      <c r="I113" s="50"/>
      <c r="J113" s="2"/>
    </row>
    <row r="114" spans="1:10" x14ac:dyDescent="0.2">
      <c r="A114" s="24"/>
      <c r="B114" s="213"/>
      <c r="C114" s="17"/>
      <c r="D114" s="145" t="s">
        <v>19</v>
      </c>
      <c r="E114" s="100">
        <v>0</v>
      </c>
      <c r="F114" s="100">
        <v>0</v>
      </c>
      <c r="G114" s="176">
        <v>0</v>
      </c>
      <c r="H114" s="242"/>
      <c r="I114" s="50"/>
    </row>
    <row r="115" spans="1:10" x14ac:dyDescent="0.2">
      <c r="A115" s="24"/>
      <c r="B115" s="213"/>
      <c r="C115" s="17"/>
      <c r="D115" s="145" t="s">
        <v>20</v>
      </c>
      <c r="E115" s="100">
        <v>0</v>
      </c>
      <c r="F115" s="100">
        <v>0</v>
      </c>
      <c r="G115" s="176">
        <v>0</v>
      </c>
      <c r="H115" s="242"/>
      <c r="I115" s="50"/>
    </row>
    <row r="116" spans="1:10" ht="30.75" customHeight="1" thickBot="1" x14ac:dyDescent="0.25">
      <c r="A116" s="25"/>
      <c r="B116" s="213"/>
      <c r="C116" s="17"/>
      <c r="D116" s="158" t="s">
        <v>22</v>
      </c>
      <c r="E116" s="100">
        <v>0</v>
      </c>
      <c r="F116" s="100">
        <v>0</v>
      </c>
      <c r="G116" s="114">
        <v>0</v>
      </c>
      <c r="H116" s="242"/>
      <c r="I116" s="50"/>
    </row>
    <row r="117" spans="1:10" x14ac:dyDescent="0.2">
      <c r="A117" s="15" t="s">
        <v>39</v>
      </c>
      <c r="B117" s="233" t="s">
        <v>87</v>
      </c>
      <c r="C117" s="16"/>
      <c r="D117" s="143" t="s">
        <v>21</v>
      </c>
      <c r="E117" s="102">
        <f>SUM(E118:E121)</f>
        <v>6133976.29</v>
      </c>
      <c r="F117" s="102">
        <f>SUM(F118:F121)</f>
        <v>4493417.91</v>
      </c>
      <c r="G117" s="103">
        <f>F117/E117*100</f>
        <v>73.254569264075201</v>
      </c>
      <c r="H117" s="190"/>
      <c r="I117" s="50"/>
    </row>
    <row r="118" spans="1:10" x14ac:dyDescent="0.2">
      <c r="A118" s="24"/>
      <c r="B118" s="213"/>
      <c r="C118" s="17"/>
      <c r="D118" s="145" t="s">
        <v>18</v>
      </c>
      <c r="E118" s="100">
        <v>6133976.29</v>
      </c>
      <c r="F118" s="100">
        <v>4493417.91</v>
      </c>
      <c r="G118" s="101">
        <f>F118/E118*100</f>
        <v>73.254569264075201</v>
      </c>
      <c r="H118" s="188"/>
      <c r="I118" s="50"/>
    </row>
    <row r="119" spans="1:10" x14ac:dyDescent="0.2">
      <c r="A119" s="24"/>
      <c r="B119" s="213"/>
      <c r="C119" s="17"/>
      <c r="D119" s="145" t="s">
        <v>19</v>
      </c>
      <c r="E119" s="100">
        <v>0</v>
      </c>
      <c r="F119" s="100">
        <v>0</v>
      </c>
      <c r="G119" s="101">
        <v>0</v>
      </c>
      <c r="H119" s="188"/>
      <c r="I119" s="50"/>
    </row>
    <row r="120" spans="1:10" x14ac:dyDescent="0.2">
      <c r="A120" s="24"/>
      <c r="B120" s="213"/>
      <c r="C120" s="17"/>
      <c r="D120" s="145" t="s">
        <v>20</v>
      </c>
      <c r="E120" s="100">
        <v>0</v>
      </c>
      <c r="F120" s="100">
        <v>0</v>
      </c>
      <c r="G120" s="101">
        <v>0</v>
      </c>
      <c r="H120" s="188"/>
      <c r="I120" s="50"/>
    </row>
    <row r="121" spans="1:10" ht="36.75" customHeight="1" thickBot="1" x14ac:dyDescent="0.25">
      <c r="A121" s="25"/>
      <c r="B121" s="214"/>
      <c r="C121" s="26"/>
      <c r="D121" s="145" t="s">
        <v>22</v>
      </c>
      <c r="E121" s="100">
        <v>0</v>
      </c>
      <c r="F121" s="100">
        <v>0</v>
      </c>
      <c r="G121" s="101">
        <v>0</v>
      </c>
      <c r="H121" s="191"/>
      <c r="I121" s="50"/>
    </row>
    <row r="122" spans="1:10" ht="15.75" customHeight="1" x14ac:dyDescent="0.2">
      <c r="A122" s="24" t="s">
        <v>40</v>
      </c>
      <c r="B122" s="213" t="s">
        <v>88</v>
      </c>
      <c r="C122" s="17"/>
      <c r="D122" s="144" t="s">
        <v>21</v>
      </c>
      <c r="E122" s="104">
        <f>SUM(E123:E126)</f>
        <v>8782506.3800000008</v>
      </c>
      <c r="F122" s="104">
        <f>SUM(F123:F126)</f>
        <v>5850847.29</v>
      </c>
      <c r="G122" s="179">
        <f>F122/E122*100</f>
        <v>66.619334354528519</v>
      </c>
      <c r="H122" s="190" t="s">
        <v>154</v>
      </c>
      <c r="I122" s="50"/>
    </row>
    <row r="123" spans="1:10" x14ac:dyDescent="0.2">
      <c r="A123" s="24"/>
      <c r="B123" s="213"/>
      <c r="C123" s="17"/>
      <c r="D123" s="145" t="s">
        <v>18</v>
      </c>
      <c r="E123" s="100">
        <v>8782506.3800000008</v>
      </c>
      <c r="F123" s="100">
        <v>5850847.29</v>
      </c>
      <c r="G123" s="176">
        <f>F123/E123*100</f>
        <v>66.619334354528519</v>
      </c>
      <c r="H123" s="188"/>
      <c r="I123" s="50"/>
    </row>
    <row r="124" spans="1:10" x14ac:dyDescent="0.2">
      <c r="A124" s="24"/>
      <c r="B124" s="213"/>
      <c r="C124" s="17"/>
      <c r="D124" s="145" t="s">
        <v>19</v>
      </c>
      <c r="E124" s="100">
        <v>0</v>
      </c>
      <c r="F124" s="100">
        <v>0</v>
      </c>
      <c r="G124" s="176">
        <v>0</v>
      </c>
      <c r="H124" s="188"/>
      <c r="I124" s="50"/>
    </row>
    <row r="125" spans="1:10" x14ac:dyDescent="0.2">
      <c r="A125" s="24"/>
      <c r="B125" s="213"/>
      <c r="C125" s="17"/>
      <c r="D125" s="145" t="s">
        <v>20</v>
      </c>
      <c r="E125" s="100">
        <v>0</v>
      </c>
      <c r="F125" s="100">
        <v>0</v>
      </c>
      <c r="G125" s="176">
        <v>0</v>
      </c>
      <c r="H125" s="188"/>
      <c r="I125" s="50"/>
    </row>
    <row r="126" spans="1:10" ht="16.5" thickBot="1" x14ac:dyDescent="0.25">
      <c r="A126" s="28"/>
      <c r="B126" s="215"/>
      <c r="C126" s="19"/>
      <c r="D126" s="146" t="s">
        <v>22</v>
      </c>
      <c r="E126" s="97">
        <v>0</v>
      </c>
      <c r="F126" s="97">
        <v>0</v>
      </c>
      <c r="G126" s="178">
        <v>0</v>
      </c>
      <c r="H126" s="191"/>
      <c r="I126" s="50"/>
    </row>
    <row r="127" spans="1:10" ht="23.25" customHeight="1" x14ac:dyDescent="0.2">
      <c r="A127" s="135"/>
      <c r="B127" s="136"/>
      <c r="C127" s="136"/>
      <c r="D127" s="159"/>
      <c r="E127" s="159"/>
      <c r="F127" s="159"/>
      <c r="G127" s="159"/>
      <c r="H127" s="22" t="s">
        <v>54</v>
      </c>
      <c r="I127" s="50"/>
    </row>
    <row r="128" spans="1:10" ht="20.25" customHeight="1" x14ac:dyDescent="0.2">
      <c r="A128" s="267" t="s">
        <v>0</v>
      </c>
      <c r="B128" s="267" t="s">
        <v>29</v>
      </c>
      <c r="C128" s="267" t="s">
        <v>60</v>
      </c>
      <c r="D128" s="268" t="s">
        <v>28</v>
      </c>
      <c r="E128" s="268"/>
      <c r="F128" s="268"/>
      <c r="G128" s="269" t="s">
        <v>62</v>
      </c>
      <c r="H128" s="267" t="s">
        <v>24</v>
      </c>
      <c r="I128" s="99"/>
    </row>
    <row r="129" spans="1:11" ht="73.900000000000006" customHeight="1" x14ac:dyDescent="0.2">
      <c r="A129" s="267"/>
      <c r="B129" s="267"/>
      <c r="C129" s="267"/>
      <c r="D129" s="150" t="s">
        <v>23</v>
      </c>
      <c r="E129" s="150" t="s">
        <v>61</v>
      </c>
      <c r="F129" s="150" t="s">
        <v>71</v>
      </c>
      <c r="G129" s="269"/>
      <c r="H129" s="267"/>
      <c r="I129" s="99"/>
    </row>
    <row r="130" spans="1:11" ht="17.25" customHeight="1" x14ac:dyDescent="0.2">
      <c r="A130" s="31" t="s">
        <v>1</v>
      </c>
      <c r="B130" s="31" t="s">
        <v>2</v>
      </c>
      <c r="C130" s="31" t="s">
        <v>3</v>
      </c>
      <c r="D130" s="160" t="s">
        <v>4</v>
      </c>
      <c r="E130" s="160" t="s">
        <v>5</v>
      </c>
      <c r="F130" s="160" t="s">
        <v>6</v>
      </c>
      <c r="G130" s="160" t="s">
        <v>7</v>
      </c>
      <c r="H130" s="31" t="s">
        <v>8</v>
      </c>
      <c r="I130" s="99"/>
    </row>
    <row r="131" spans="1:11" ht="19.149999999999999" customHeight="1" x14ac:dyDescent="0.2">
      <c r="A131" s="165" t="s">
        <v>132</v>
      </c>
      <c r="B131" s="213" t="s">
        <v>89</v>
      </c>
      <c r="C131" s="17"/>
      <c r="D131" s="144" t="s">
        <v>21</v>
      </c>
      <c r="E131" s="104">
        <f>SUM(E132:E135)</f>
        <v>28069206.399999999</v>
      </c>
      <c r="F131" s="104">
        <f>SUM(F132:F135)</f>
        <v>20891043.800000001</v>
      </c>
      <c r="G131" s="105">
        <f>F131/E131*100</f>
        <v>74.426912903387262</v>
      </c>
      <c r="H131" s="254"/>
      <c r="I131" s="39"/>
    </row>
    <row r="132" spans="1:11" ht="23.25" customHeight="1" x14ac:dyDescent="0.2">
      <c r="A132" s="118"/>
      <c r="B132" s="213"/>
      <c r="C132" s="17"/>
      <c r="D132" s="145" t="s">
        <v>18</v>
      </c>
      <c r="E132" s="100">
        <v>28069206.399999999</v>
      </c>
      <c r="F132" s="100">
        <v>20891043.800000001</v>
      </c>
      <c r="G132" s="101">
        <f>F132/E132*100</f>
        <v>74.426912903387262</v>
      </c>
      <c r="H132" s="255"/>
      <c r="I132" s="39"/>
    </row>
    <row r="133" spans="1:11" ht="19.5" customHeight="1" x14ac:dyDescent="0.2">
      <c r="A133" s="118"/>
      <c r="B133" s="213"/>
      <c r="C133" s="17"/>
      <c r="D133" s="145" t="s">
        <v>19</v>
      </c>
      <c r="E133" s="100">
        <v>0</v>
      </c>
      <c r="F133" s="100">
        <v>0</v>
      </c>
      <c r="G133" s="101">
        <v>0</v>
      </c>
      <c r="H133" s="255"/>
      <c r="I133" s="39"/>
      <c r="K133" s="9"/>
    </row>
    <row r="134" spans="1:11" ht="19.5" customHeight="1" x14ac:dyDescent="0.2">
      <c r="A134" s="118"/>
      <c r="B134" s="213"/>
      <c r="C134" s="17"/>
      <c r="D134" s="145" t="s">
        <v>20</v>
      </c>
      <c r="E134" s="100">
        <v>0</v>
      </c>
      <c r="F134" s="100">
        <v>0</v>
      </c>
      <c r="G134" s="101">
        <v>0</v>
      </c>
      <c r="H134" s="255"/>
      <c r="I134" s="39"/>
      <c r="K134" s="8"/>
    </row>
    <row r="135" spans="1:11" ht="21.75" customHeight="1" thickBot="1" x14ac:dyDescent="0.25">
      <c r="A135" s="122"/>
      <c r="B135" s="213"/>
      <c r="C135" s="17"/>
      <c r="D135" s="158" t="s">
        <v>22</v>
      </c>
      <c r="E135" s="100">
        <v>0</v>
      </c>
      <c r="F135" s="100">
        <v>0</v>
      </c>
      <c r="G135" s="114">
        <v>0</v>
      </c>
      <c r="H135" s="256"/>
      <c r="I135" s="39"/>
    </row>
    <row r="136" spans="1:11" ht="23.25" customHeight="1" x14ac:dyDescent="0.2">
      <c r="A136" s="164" t="s">
        <v>133</v>
      </c>
      <c r="B136" s="233" t="s">
        <v>90</v>
      </c>
      <c r="C136" s="16"/>
      <c r="D136" s="143" t="s">
        <v>21</v>
      </c>
      <c r="E136" s="102">
        <f>SUM(E137:E140)</f>
        <v>47441278.390000001</v>
      </c>
      <c r="F136" s="102">
        <f>SUM(F137:F140)</f>
        <v>30460128.07</v>
      </c>
      <c r="G136" s="177">
        <f>F136/E136*100</f>
        <v>64.205959669966646</v>
      </c>
      <c r="H136" s="190" t="s">
        <v>154</v>
      </c>
      <c r="I136" s="35"/>
    </row>
    <row r="137" spans="1:11" ht="22.5" customHeight="1" x14ac:dyDescent="0.2">
      <c r="A137" s="118"/>
      <c r="B137" s="213"/>
      <c r="C137" s="17"/>
      <c r="D137" s="145" t="s">
        <v>18</v>
      </c>
      <c r="E137" s="100">
        <v>47441278.390000001</v>
      </c>
      <c r="F137" s="100">
        <v>30460128.07</v>
      </c>
      <c r="G137" s="176">
        <f>F137/E137*100</f>
        <v>64.205959669966646</v>
      </c>
      <c r="H137" s="188"/>
      <c r="I137" s="35"/>
    </row>
    <row r="138" spans="1:11" ht="18.75" customHeight="1" x14ac:dyDescent="0.2">
      <c r="A138" s="118"/>
      <c r="B138" s="213"/>
      <c r="C138" s="17"/>
      <c r="D138" s="145" t="s">
        <v>19</v>
      </c>
      <c r="E138" s="100">
        <v>0</v>
      </c>
      <c r="F138" s="100">
        <v>0</v>
      </c>
      <c r="G138" s="176">
        <v>0</v>
      </c>
      <c r="H138" s="188"/>
      <c r="I138" s="35"/>
    </row>
    <row r="139" spans="1:11" ht="18.75" customHeight="1" x14ac:dyDescent="0.2">
      <c r="A139" s="118"/>
      <c r="B139" s="213"/>
      <c r="C139" s="17"/>
      <c r="D139" s="145" t="s">
        <v>20</v>
      </c>
      <c r="E139" s="100">
        <v>0</v>
      </c>
      <c r="F139" s="100">
        <v>0</v>
      </c>
      <c r="G139" s="176">
        <v>0</v>
      </c>
      <c r="H139" s="188"/>
      <c r="I139" s="35"/>
    </row>
    <row r="140" spans="1:11" ht="18.75" customHeight="1" thickBot="1" x14ac:dyDescent="0.25">
      <c r="A140" s="122"/>
      <c r="B140" s="214"/>
      <c r="C140" s="26"/>
      <c r="D140" s="145" t="s">
        <v>22</v>
      </c>
      <c r="E140" s="100">
        <v>0</v>
      </c>
      <c r="F140" s="100">
        <v>0</v>
      </c>
      <c r="G140" s="176">
        <v>0</v>
      </c>
      <c r="H140" s="191"/>
      <c r="I140" s="35"/>
    </row>
    <row r="141" spans="1:11" ht="21" customHeight="1" x14ac:dyDescent="0.2">
      <c r="A141" s="164" t="s">
        <v>134</v>
      </c>
      <c r="B141" s="233" t="s">
        <v>91</v>
      </c>
      <c r="C141" s="16"/>
      <c r="D141" s="143" t="s">
        <v>21</v>
      </c>
      <c r="E141" s="102">
        <f>SUM(E142:E145)</f>
        <v>20222634.870000001</v>
      </c>
      <c r="F141" s="102">
        <f>SUM(F142:F145)</f>
        <v>13495542.51</v>
      </c>
      <c r="G141" s="177">
        <f>F141/E141*100</f>
        <v>66.734837456915415</v>
      </c>
      <c r="H141" s="190" t="s">
        <v>154</v>
      </c>
      <c r="I141" s="35"/>
    </row>
    <row r="142" spans="1:11" ht="22.5" customHeight="1" x14ac:dyDescent="0.2">
      <c r="A142" s="117"/>
      <c r="B142" s="213"/>
      <c r="C142" s="17"/>
      <c r="D142" s="145" t="s">
        <v>18</v>
      </c>
      <c r="E142" s="100">
        <v>20222634.870000001</v>
      </c>
      <c r="F142" s="100">
        <v>13495542.51</v>
      </c>
      <c r="G142" s="176">
        <f>F142/E142*100</f>
        <v>66.734837456915415</v>
      </c>
      <c r="H142" s="188"/>
      <c r="I142" s="35"/>
    </row>
    <row r="143" spans="1:11" ht="18.600000000000001" customHeight="1" x14ac:dyDescent="0.2">
      <c r="A143" s="117"/>
      <c r="B143" s="213"/>
      <c r="C143" s="17"/>
      <c r="D143" s="145" t="s">
        <v>19</v>
      </c>
      <c r="E143" s="100">
        <v>0</v>
      </c>
      <c r="F143" s="100">
        <v>0</v>
      </c>
      <c r="G143" s="176">
        <v>0</v>
      </c>
      <c r="H143" s="188"/>
      <c r="I143" s="35"/>
    </row>
    <row r="144" spans="1:11" ht="18.600000000000001" customHeight="1" x14ac:dyDescent="0.2">
      <c r="A144" s="117"/>
      <c r="B144" s="213"/>
      <c r="C144" s="17"/>
      <c r="D144" s="145" t="s">
        <v>20</v>
      </c>
      <c r="E144" s="100">
        <v>0</v>
      </c>
      <c r="F144" s="100">
        <v>0</v>
      </c>
      <c r="G144" s="176">
        <v>0</v>
      </c>
      <c r="H144" s="188"/>
      <c r="I144" s="35"/>
    </row>
    <row r="145" spans="1:10" ht="21" customHeight="1" thickBot="1" x14ac:dyDescent="0.25">
      <c r="A145" s="123"/>
      <c r="B145" s="214"/>
      <c r="C145" s="26"/>
      <c r="D145" s="145" t="s">
        <v>22</v>
      </c>
      <c r="E145" s="100">
        <v>0</v>
      </c>
      <c r="F145" s="100">
        <v>0</v>
      </c>
      <c r="G145" s="176">
        <v>0</v>
      </c>
      <c r="H145" s="191"/>
      <c r="I145" s="35"/>
    </row>
    <row r="146" spans="1:10" ht="23.45" customHeight="1" x14ac:dyDescent="0.2">
      <c r="A146" s="164" t="s">
        <v>135</v>
      </c>
      <c r="B146" s="233" t="s">
        <v>92</v>
      </c>
      <c r="C146" s="16"/>
      <c r="D146" s="143" t="s">
        <v>21</v>
      </c>
      <c r="E146" s="102">
        <f>SUM(E147:E150)</f>
        <v>1688464.58</v>
      </c>
      <c r="F146" s="102">
        <f>SUM(F147:F150)</f>
        <v>156968</v>
      </c>
      <c r="G146" s="177">
        <f>F146/E146*100</f>
        <v>9.2964935041752543</v>
      </c>
      <c r="H146" s="187" t="s">
        <v>159</v>
      </c>
      <c r="I146" s="50"/>
    </row>
    <row r="147" spans="1:10" ht="23.45" customHeight="1" x14ac:dyDescent="0.2">
      <c r="A147" s="117"/>
      <c r="B147" s="213"/>
      <c r="C147" s="17"/>
      <c r="D147" s="145" t="s">
        <v>18</v>
      </c>
      <c r="E147" s="100">
        <v>1688464.58</v>
      </c>
      <c r="F147" s="100">
        <v>156968</v>
      </c>
      <c r="G147" s="176">
        <f>F147/E147*100</f>
        <v>9.2964935041752543</v>
      </c>
      <c r="H147" s="188"/>
      <c r="I147" s="50"/>
      <c r="J147" s="3"/>
    </row>
    <row r="148" spans="1:10" ht="23.45" customHeight="1" x14ac:dyDescent="0.2">
      <c r="A148" s="117"/>
      <c r="B148" s="213"/>
      <c r="C148" s="17"/>
      <c r="D148" s="145" t="s">
        <v>19</v>
      </c>
      <c r="E148" s="100">
        <v>0</v>
      </c>
      <c r="F148" s="100">
        <v>0</v>
      </c>
      <c r="G148" s="176">
        <v>0</v>
      </c>
      <c r="H148" s="188"/>
      <c r="I148" s="50"/>
    </row>
    <row r="149" spans="1:10" ht="23.45" customHeight="1" x14ac:dyDescent="0.2">
      <c r="A149" s="117"/>
      <c r="B149" s="213"/>
      <c r="C149" s="17"/>
      <c r="D149" s="145" t="s">
        <v>20</v>
      </c>
      <c r="E149" s="100">
        <v>0</v>
      </c>
      <c r="F149" s="100">
        <v>0</v>
      </c>
      <c r="G149" s="176">
        <v>0</v>
      </c>
      <c r="H149" s="188"/>
      <c r="I149" s="50"/>
    </row>
    <row r="150" spans="1:10" ht="22.5" customHeight="1" x14ac:dyDescent="0.2">
      <c r="A150" s="123"/>
      <c r="B150" s="214"/>
      <c r="C150" s="26"/>
      <c r="D150" s="145" t="s">
        <v>22</v>
      </c>
      <c r="E150" s="100">
        <v>0</v>
      </c>
      <c r="F150" s="100">
        <v>0</v>
      </c>
      <c r="G150" s="176">
        <v>0</v>
      </c>
      <c r="H150" s="189"/>
      <c r="I150" s="50"/>
    </row>
    <row r="151" spans="1:10" ht="25.5" customHeight="1" x14ac:dyDescent="0.2">
      <c r="A151" s="79"/>
      <c r="B151" s="79"/>
      <c r="C151" s="21"/>
      <c r="D151" s="147"/>
      <c r="E151" s="148"/>
      <c r="F151" s="148"/>
      <c r="G151" s="149"/>
      <c r="H151" s="22" t="s">
        <v>55</v>
      </c>
      <c r="I151" s="50"/>
    </row>
    <row r="152" spans="1:10" ht="15.75" customHeight="1" x14ac:dyDescent="0.2">
      <c r="A152" s="234" t="s">
        <v>0</v>
      </c>
      <c r="B152" s="234" t="s">
        <v>29</v>
      </c>
      <c r="C152" s="234" t="s">
        <v>60</v>
      </c>
      <c r="D152" s="235" t="s">
        <v>28</v>
      </c>
      <c r="E152" s="236"/>
      <c r="F152" s="237"/>
      <c r="G152" s="238" t="s">
        <v>62</v>
      </c>
      <c r="H152" s="234" t="s">
        <v>24</v>
      </c>
      <c r="I152" s="50"/>
    </row>
    <row r="153" spans="1:10" ht="51" x14ac:dyDescent="0.2">
      <c r="A153" s="225"/>
      <c r="B153" s="225"/>
      <c r="C153" s="225"/>
      <c r="D153" s="150" t="s">
        <v>23</v>
      </c>
      <c r="E153" s="150" t="s">
        <v>61</v>
      </c>
      <c r="F153" s="150" t="s">
        <v>71</v>
      </c>
      <c r="G153" s="230"/>
      <c r="H153" s="225"/>
      <c r="I153" s="50"/>
    </row>
    <row r="154" spans="1:10" ht="16.5" thickBot="1" x14ac:dyDescent="0.25">
      <c r="A154" s="23" t="s">
        <v>1</v>
      </c>
      <c r="B154" s="23" t="s">
        <v>2</v>
      </c>
      <c r="C154" s="23" t="s">
        <v>3</v>
      </c>
      <c r="D154" s="151" t="s">
        <v>4</v>
      </c>
      <c r="E154" s="151" t="s">
        <v>5</v>
      </c>
      <c r="F154" s="151" t="s">
        <v>6</v>
      </c>
      <c r="G154" s="151" t="s">
        <v>7</v>
      </c>
      <c r="H154" s="23" t="s">
        <v>8</v>
      </c>
      <c r="I154" s="33"/>
    </row>
    <row r="155" spans="1:10" ht="18.75" customHeight="1" x14ac:dyDescent="0.2">
      <c r="A155" s="204" t="s">
        <v>6</v>
      </c>
      <c r="B155" s="207" t="s">
        <v>66</v>
      </c>
      <c r="C155" s="210" t="s">
        <v>10</v>
      </c>
      <c r="D155" s="142" t="s">
        <v>21</v>
      </c>
      <c r="E155" s="107">
        <f>SUM(E156:E159)</f>
        <v>11154849.85</v>
      </c>
      <c r="F155" s="107">
        <f>SUM(F156:F159)</f>
        <v>4902523.25</v>
      </c>
      <c r="G155" s="175">
        <f>F155/E155*100</f>
        <v>43.94970184201987</v>
      </c>
      <c r="H155" s="190" t="s">
        <v>155</v>
      </c>
      <c r="I155" s="50"/>
    </row>
    <row r="156" spans="1:10" ht="24.75" customHeight="1" x14ac:dyDescent="0.2">
      <c r="A156" s="205"/>
      <c r="B156" s="208"/>
      <c r="C156" s="211"/>
      <c r="D156" s="143" t="s">
        <v>18</v>
      </c>
      <c r="E156" s="102">
        <v>4370697.5999999996</v>
      </c>
      <c r="F156" s="102">
        <v>1096989.25</v>
      </c>
      <c r="G156" s="103">
        <f>F156/E156*100</f>
        <v>25.098722226859167</v>
      </c>
      <c r="H156" s="188"/>
      <c r="I156" s="50"/>
    </row>
    <row r="157" spans="1:10" ht="21.75" customHeight="1" x14ac:dyDescent="0.2">
      <c r="A157" s="205"/>
      <c r="B157" s="208"/>
      <c r="C157" s="211"/>
      <c r="D157" s="143" t="s">
        <v>19</v>
      </c>
      <c r="E157" s="102">
        <v>6784152.25</v>
      </c>
      <c r="F157" s="102">
        <v>3805534</v>
      </c>
      <c r="G157" s="103">
        <f>F157/E157*100</f>
        <v>56.094466335126839</v>
      </c>
      <c r="H157" s="188"/>
      <c r="I157" s="50"/>
    </row>
    <row r="158" spans="1:10" ht="18" customHeight="1" x14ac:dyDescent="0.2">
      <c r="A158" s="205"/>
      <c r="B158" s="208"/>
      <c r="C158" s="211"/>
      <c r="D158" s="143" t="s">
        <v>20</v>
      </c>
      <c r="E158" s="102">
        <v>0</v>
      </c>
      <c r="F158" s="102">
        <v>0</v>
      </c>
      <c r="G158" s="103">
        <v>0</v>
      </c>
      <c r="H158" s="188"/>
      <c r="I158" s="50"/>
    </row>
    <row r="159" spans="1:10" ht="18.75" customHeight="1" thickBot="1" x14ac:dyDescent="0.25">
      <c r="A159" s="206"/>
      <c r="B159" s="209"/>
      <c r="C159" s="212"/>
      <c r="D159" s="161" t="s">
        <v>22</v>
      </c>
      <c r="E159" s="173">
        <v>0</v>
      </c>
      <c r="F159" s="173">
        <v>0</v>
      </c>
      <c r="G159" s="182">
        <v>0</v>
      </c>
      <c r="H159" s="191"/>
      <c r="I159" s="50"/>
    </row>
    <row r="160" spans="1:10" s="65" customFormat="1" ht="19.899999999999999" customHeight="1" x14ac:dyDescent="0.2">
      <c r="A160" s="204" t="s">
        <v>7</v>
      </c>
      <c r="B160" s="207" t="s">
        <v>67</v>
      </c>
      <c r="C160" s="210" t="s">
        <v>106</v>
      </c>
      <c r="D160" s="142" t="s">
        <v>21</v>
      </c>
      <c r="E160" s="107">
        <f>SUM(E161:E164)</f>
        <v>162075687.63</v>
      </c>
      <c r="F160" s="107">
        <f>SUM(F161:F164)</f>
        <v>145152209.17000002</v>
      </c>
      <c r="G160" s="108">
        <f>F160/E160*100</f>
        <v>89.558286805708747</v>
      </c>
      <c r="H160" s="190"/>
      <c r="I160" s="66"/>
    </row>
    <row r="161" spans="1:12" s="65" customFormat="1" ht="15.75" customHeight="1" x14ac:dyDescent="0.2">
      <c r="A161" s="205"/>
      <c r="B161" s="208"/>
      <c r="C161" s="211"/>
      <c r="D161" s="145" t="s">
        <v>18</v>
      </c>
      <c r="E161" s="102">
        <f>E166+E171+E176</f>
        <v>123779647.14</v>
      </c>
      <c r="F161" s="102">
        <f>F166+F171+F176</f>
        <v>107387036.68000001</v>
      </c>
      <c r="G161" s="103">
        <f>F161/E161*100</f>
        <v>86.756618847475579</v>
      </c>
      <c r="H161" s="242"/>
      <c r="I161" s="66"/>
    </row>
    <row r="162" spans="1:12" s="65" customFormat="1" ht="19.899999999999999" customHeight="1" x14ac:dyDescent="0.2">
      <c r="A162" s="205"/>
      <c r="B162" s="208"/>
      <c r="C162" s="211"/>
      <c r="D162" s="145" t="s">
        <v>19</v>
      </c>
      <c r="E162" s="102">
        <f>E167+E172</f>
        <v>38281540.490000002</v>
      </c>
      <c r="F162" s="102">
        <f t="shared" ref="E162:F164" si="5">F167+F172+F177</f>
        <v>37765172.490000002</v>
      </c>
      <c r="G162" s="103">
        <f>F162/E162*100</f>
        <v>98.651130562170337</v>
      </c>
      <c r="H162" s="242"/>
      <c r="I162" s="66"/>
    </row>
    <row r="163" spans="1:12" s="65" customFormat="1" ht="13.5" customHeight="1" x14ac:dyDescent="0.2">
      <c r="A163" s="205"/>
      <c r="B163" s="208"/>
      <c r="C163" s="211"/>
      <c r="D163" s="145" t="s">
        <v>20</v>
      </c>
      <c r="E163" s="102">
        <f t="shared" si="5"/>
        <v>0</v>
      </c>
      <c r="F163" s="102">
        <f t="shared" si="5"/>
        <v>0</v>
      </c>
      <c r="G163" s="103">
        <v>0</v>
      </c>
      <c r="H163" s="242"/>
      <c r="I163" s="63"/>
      <c r="J163" s="64"/>
      <c r="K163" s="64"/>
    </row>
    <row r="164" spans="1:12" s="65" customFormat="1" ht="16.5" customHeight="1" x14ac:dyDescent="0.2">
      <c r="A164" s="205"/>
      <c r="B164" s="208"/>
      <c r="C164" s="211"/>
      <c r="D164" s="145" t="s">
        <v>22</v>
      </c>
      <c r="E164" s="170">
        <f t="shared" si="5"/>
        <v>14500</v>
      </c>
      <c r="F164" s="170">
        <f t="shared" si="5"/>
        <v>0</v>
      </c>
      <c r="G164" s="177">
        <f>F164/E164*100</f>
        <v>0</v>
      </c>
      <c r="H164" s="242"/>
      <c r="I164" s="63"/>
      <c r="J164" s="64"/>
      <c r="K164" s="64"/>
      <c r="L164" s="64"/>
    </row>
    <row r="165" spans="1:12" s="65" customFormat="1" ht="20.45" customHeight="1" x14ac:dyDescent="0.2">
      <c r="A165" s="244" t="s">
        <v>136</v>
      </c>
      <c r="B165" s="239" t="s">
        <v>105</v>
      </c>
      <c r="C165" s="62"/>
      <c r="D165" s="143" t="s">
        <v>21</v>
      </c>
      <c r="E165" s="170">
        <f>SUM(E166:E169)</f>
        <v>129661206.13</v>
      </c>
      <c r="F165" s="170">
        <f>SUM(F166:F169)</f>
        <v>122038188.88</v>
      </c>
      <c r="G165" s="177">
        <f>F165/E165*100</f>
        <v>94.120818803461489</v>
      </c>
      <c r="H165" s="187"/>
      <c r="I165" s="63"/>
      <c r="J165" s="64"/>
      <c r="K165" s="64"/>
    </row>
    <row r="166" spans="1:12" s="65" customFormat="1" ht="20.45" customHeight="1" x14ac:dyDescent="0.2">
      <c r="A166" s="205"/>
      <c r="B166" s="240"/>
      <c r="C166" s="211"/>
      <c r="D166" s="145" t="s">
        <v>18</v>
      </c>
      <c r="E166" s="172">
        <v>92008643.640000001</v>
      </c>
      <c r="F166" s="172">
        <v>84385626.390000001</v>
      </c>
      <c r="G166" s="176">
        <f>F166/E166*100</f>
        <v>91.714890092471748</v>
      </c>
      <c r="H166" s="242"/>
      <c r="I166" s="63"/>
      <c r="J166" s="64"/>
      <c r="K166" s="64"/>
    </row>
    <row r="167" spans="1:12" s="65" customFormat="1" ht="20.45" customHeight="1" x14ac:dyDescent="0.2">
      <c r="A167" s="205"/>
      <c r="B167" s="240"/>
      <c r="C167" s="211"/>
      <c r="D167" s="145" t="s">
        <v>19</v>
      </c>
      <c r="E167" s="172">
        <v>37652562.490000002</v>
      </c>
      <c r="F167" s="172">
        <v>37652562.490000002</v>
      </c>
      <c r="G167" s="176">
        <f>F167/E167*100</f>
        <v>100</v>
      </c>
      <c r="H167" s="242"/>
      <c r="I167" s="63"/>
      <c r="J167" s="64"/>
      <c r="K167" s="64"/>
    </row>
    <row r="168" spans="1:12" s="65" customFormat="1" ht="15.75" customHeight="1" x14ac:dyDescent="0.2">
      <c r="A168" s="205"/>
      <c r="B168" s="240"/>
      <c r="C168" s="211"/>
      <c r="D168" s="145" t="s">
        <v>20</v>
      </c>
      <c r="E168" s="172">
        <v>0</v>
      </c>
      <c r="F168" s="172">
        <v>0</v>
      </c>
      <c r="G168" s="176">
        <v>0</v>
      </c>
      <c r="H168" s="242"/>
      <c r="I168" s="63"/>
      <c r="J168" s="64"/>
      <c r="K168" s="64"/>
    </row>
    <row r="169" spans="1:12" s="65" customFormat="1" ht="15" customHeight="1" thickBot="1" x14ac:dyDescent="0.25">
      <c r="A169" s="245"/>
      <c r="B169" s="241"/>
      <c r="C169" s="217"/>
      <c r="D169" s="145" t="s">
        <v>22</v>
      </c>
      <c r="E169" s="172">
        <v>0</v>
      </c>
      <c r="F169" s="172">
        <v>0</v>
      </c>
      <c r="G169" s="176">
        <v>0</v>
      </c>
      <c r="H169" s="243"/>
      <c r="I169" s="63"/>
      <c r="J169" s="64"/>
      <c r="K169" s="64"/>
    </row>
    <row r="170" spans="1:12" s="65" customFormat="1" ht="21.6" customHeight="1" x14ac:dyDescent="0.2">
      <c r="A170" s="244" t="s">
        <v>137</v>
      </c>
      <c r="B170" s="239" t="s">
        <v>104</v>
      </c>
      <c r="C170" s="298"/>
      <c r="D170" s="143" t="s">
        <v>21</v>
      </c>
      <c r="E170" s="170">
        <f>SUM(E171:E174)</f>
        <v>32399981.5</v>
      </c>
      <c r="F170" s="170">
        <f>SUM(F171:F174)</f>
        <v>23114020.289999999</v>
      </c>
      <c r="G170" s="177">
        <f>F170/E170*100</f>
        <v>71.339609530332609</v>
      </c>
      <c r="H170" s="190" t="s">
        <v>156</v>
      </c>
      <c r="I170" s="63"/>
      <c r="J170" s="64"/>
      <c r="K170" s="64"/>
    </row>
    <row r="171" spans="1:12" s="65" customFormat="1" ht="21.6" customHeight="1" x14ac:dyDescent="0.2">
      <c r="A171" s="205"/>
      <c r="B171" s="240"/>
      <c r="C171" s="211"/>
      <c r="D171" s="145" t="s">
        <v>18</v>
      </c>
      <c r="E171" s="172">
        <v>31771003.5</v>
      </c>
      <c r="F171" s="172">
        <v>23001410.289999999</v>
      </c>
      <c r="G171" s="176">
        <f>F171/E171*100</f>
        <v>72.397493802800412</v>
      </c>
      <c r="H171" s="188"/>
      <c r="I171" s="63"/>
      <c r="J171" s="64"/>
      <c r="K171" s="64"/>
    </row>
    <row r="172" spans="1:12" s="65" customFormat="1" ht="16.5" customHeight="1" x14ac:dyDescent="0.2">
      <c r="A172" s="205"/>
      <c r="B172" s="240"/>
      <c r="C172" s="211"/>
      <c r="D172" s="145" t="s">
        <v>19</v>
      </c>
      <c r="E172" s="172">
        <v>628978</v>
      </c>
      <c r="F172" s="172">
        <v>112610</v>
      </c>
      <c r="G172" s="176">
        <f>F172/E172*100</f>
        <v>17.903646868411933</v>
      </c>
      <c r="H172" s="188"/>
      <c r="I172" s="63"/>
      <c r="J172" s="64"/>
      <c r="K172" s="64"/>
    </row>
    <row r="173" spans="1:12" s="65" customFormat="1" ht="15.75" customHeight="1" x14ac:dyDescent="0.2">
      <c r="A173" s="205"/>
      <c r="B173" s="240"/>
      <c r="C173" s="211"/>
      <c r="D173" s="145" t="s">
        <v>20</v>
      </c>
      <c r="E173" s="172">
        <v>0</v>
      </c>
      <c r="F173" s="172">
        <v>0</v>
      </c>
      <c r="G173" s="176">
        <v>0</v>
      </c>
      <c r="H173" s="188"/>
      <c r="I173" s="63"/>
      <c r="J173" s="64"/>
      <c r="K173" s="64"/>
    </row>
    <row r="174" spans="1:12" s="65" customFormat="1" ht="15.75" customHeight="1" thickBot="1" x14ac:dyDescent="0.25">
      <c r="A174" s="245"/>
      <c r="B174" s="241"/>
      <c r="C174" s="217"/>
      <c r="D174" s="145" t="s">
        <v>22</v>
      </c>
      <c r="E174" s="172">
        <v>0</v>
      </c>
      <c r="F174" s="172">
        <v>0</v>
      </c>
      <c r="G174" s="176">
        <v>0</v>
      </c>
      <c r="H174" s="191"/>
      <c r="I174" s="63"/>
      <c r="J174" s="64"/>
      <c r="K174" s="64"/>
    </row>
    <row r="175" spans="1:12" s="65" customFormat="1" ht="19.149999999999999" customHeight="1" x14ac:dyDescent="0.2">
      <c r="A175" s="244" t="s">
        <v>138</v>
      </c>
      <c r="B175" s="239" t="s">
        <v>107</v>
      </c>
      <c r="C175" s="298"/>
      <c r="D175" s="143" t="s">
        <v>21</v>
      </c>
      <c r="E175" s="170">
        <f>SUM(E176:E179)</f>
        <v>14500</v>
      </c>
      <c r="F175" s="170">
        <f>SUM(F176:F179)</f>
        <v>0</v>
      </c>
      <c r="G175" s="177">
        <f>F175/E175*100</f>
        <v>0</v>
      </c>
      <c r="H175" s="190" t="s">
        <v>152</v>
      </c>
      <c r="I175" s="66"/>
    </row>
    <row r="176" spans="1:12" s="65" customFormat="1" ht="19.149999999999999" customHeight="1" x14ac:dyDescent="0.2">
      <c r="A176" s="205"/>
      <c r="B176" s="240"/>
      <c r="C176" s="211"/>
      <c r="D176" s="145" t="s">
        <v>18</v>
      </c>
      <c r="E176" s="172">
        <v>0</v>
      </c>
      <c r="F176" s="172">
        <v>0</v>
      </c>
      <c r="G176" s="176">
        <v>0</v>
      </c>
      <c r="H176" s="188"/>
      <c r="I176" s="66"/>
    </row>
    <row r="177" spans="1:12" s="65" customFormat="1" ht="19.149999999999999" customHeight="1" x14ac:dyDescent="0.2">
      <c r="A177" s="205"/>
      <c r="B177" s="240"/>
      <c r="C177" s="211"/>
      <c r="D177" s="145" t="s">
        <v>19</v>
      </c>
      <c r="E177" s="172">
        <v>0</v>
      </c>
      <c r="F177" s="172">
        <v>0</v>
      </c>
      <c r="G177" s="176">
        <v>0</v>
      </c>
      <c r="H177" s="188"/>
      <c r="I177" s="66"/>
    </row>
    <row r="178" spans="1:12" s="65" customFormat="1" ht="13.5" customHeight="1" x14ac:dyDescent="0.2">
      <c r="A178" s="205"/>
      <c r="B178" s="240"/>
      <c r="C178" s="211"/>
      <c r="D178" s="145" t="s">
        <v>20</v>
      </c>
      <c r="E178" s="172">
        <v>0</v>
      </c>
      <c r="F178" s="172">
        <v>0</v>
      </c>
      <c r="G178" s="176">
        <v>0</v>
      </c>
      <c r="H178" s="188"/>
      <c r="I178" s="66"/>
    </row>
    <row r="179" spans="1:12" s="65" customFormat="1" ht="16.5" customHeight="1" thickBot="1" x14ac:dyDescent="0.25">
      <c r="A179" s="206"/>
      <c r="B179" s="294"/>
      <c r="C179" s="212"/>
      <c r="D179" s="146" t="s">
        <v>22</v>
      </c>
      <c r="E179" s="181">
        <v>14500</v>
      </c>
      <c r="F179" s="181">
        <v>0</v>
      </c>
      <c r="G179" s="178">
        <f>F179/E179*100</f>
        <v>0</v>
      </c>
      <c r="H179" s="191"/>
      <c r="I179" s="66"/>
    </row>
    <row r="180" spans="1:12" s="65" customFormat="1" ht="16.5" customHeight="1" x14ac:dyDescent="0.2">
      <c r="A180" s="79"/>
      <c r="B180" s="79"/>
      <c r="C180" s="21"/>
      <c r="D180" s="147"/>
      <c r="E180" s="148"/>
      <c r="F180" s="148"/>
      <c r="G180" s="149"/>
      <c r="H180" s="22" t="s">
        <v>56</v>
      </c>
      <c r="I180" s="66"/>
    </row>
    <row r="181" spans="1:12" x14ac:dyDescent="0.2">
      <c r="A181" s="225" t="s">
        <v>0</v>
      </c>
      <c r="B181" s="225" t="s">
        <v>29</v>
      </c>
      <c r="C181" s="225" t="s">
        <v>60</v>
      </c>
      <c r="D181" s="299" t="s">
        <v>28</v>
      </c>
      <c r="E181" s="299"/>
      <c r="F181" s="299"/>
      <c r="G181" s="230" t="s">
        <v>62</v>
      </c>
      <c r="H181" s="225" t="s">
        <v>24</v>
      </c>
      <c r="I181" s="50"/>
    </row>
    <row r="182" spans="1:12" ht="63" customHeight="1" x14ac:dyDescent="0.2">
      <c r="A182" s="267"/>
      <c r="B182" s="267"/>
      <c r="C182" s="267"/>
      <c r="D182" s="150" t="s">
        <v>23</v>
      </c>
      <c r="E182" s="150" t="s">
        <v>61</v>
      </c>
      <c r="F182" s="150" t="s">
        <v>71</v>
      </c>
      <c r="G182" s="269"/>
      <c r="H182" s="267"/>
      <c r="I182" s="50"/>
    </row>
    <row r="183" spans="1:12" ht="13.5" customHeight="1" thickBot="1" x14ac:dyDescent="0.25">
      <c r="A183" s="23" t="s">
        <v>1</v>
      </c>
      <c r="B183" s="23" t="s">
        <v>2</v>
      </c>
      <c r="C183" s="23" t="s">
        <v>3</v>
      </c>
      <c r="D183" s="151" t="s">
        <v>4</v>
      </c>
      <c r="E183" s="151" t="s">
        <v>5</v>
      </c>
      <c r="F183" s="151" t="s">
        <v>6</v>
      </c>
      <c r="G183" s="151" t="s">
        <v>7</v>
      </c>
      <c r="H183" s="23" t="s">
        <v>8</v>
      </c>
      <c r="I183" s="33"/>
    </row>
    <row r="184" spans="1:12" ht="18.75" customHeight="1" x14ac:dyDescent="0.3">
      <c r="A184" s="166" t="s">
        <v>8</v>
      </c>
      <c r="B184" s="207" t="s">
        <v>93</v>
      </c>
      <c r="C184" s="77" t="s">
        <v>106</v>
      </c>
      <c r="D184" s="142" t="s">
        <v>21</v>
      </c>
      <c r="E184" s="107">
        <f>SUM(E185:E188)</f>
        <v>0</v>
      </c>
      <c r="F184" s="107">
        <f>SUM(F185:F188)</f>
        <v>0</v>
      </c>
      <c r="G184" s="108">
        <v>0</v>
      </c>
      <c r="H184" s="190" t="s">
        <v>127</v>
      </c>
      <c r="I184" s="50"/>
      <c r="K184" s="38"/>
    </row>
    <row r="185" spans="1:12" ht="18.75" x14ac:dyDescent="0.3">
      <c r="A185" s="75"/>
      <c r="B185" s="208"/>
      <c r="C185" s="72"/>
      <c r="D185" s="143" t="s">
        <v>18</v>
      </c>
      <c r="E185" s="102">
        <v>0</v>
      </c>
      <c r="F185" s="102">
        <v>0</v>
      </c>
      <c r="G185" s="103">
        <v>0</v>
      </c>
      <c r="H185" s="242"/>
      <c r="I185" s="50"/>
      <c r="K185" s="67"/>
    </row>
    <row r="186" spans="1:12" x14ac:dyDescent="0.2">
      <c r="A186" s="75"/>
      <c r="B186" s="208"/>
      <c r="C186" s="72"/>
      <c r="D186" s="143" t="s">
        <v>19</v>
      </c>
      <c r="E186" s="102">
        <v>0</v>
      </c>
      <c r="F186" s="102">
        <v>0</v>
      </c>
      <c r="G186" s="103">
        <v>0</v>
      </c>
      <c r="H186" s="242"/>
      <c r="I186" s="50"/>
    </row>
    <row r="187" spans="1:12" x14ac:dyDescent="0.2">
      <c r="A187" s="75"/>
      <c r="B187" s="208"/>
      <c r="C187" s="72"/>
      <c r="D187" s="143" t="s">
        <v>20</v>
      </c>
      <c r="E187" s="102">
        <v>0</v>
      </c>
      <c r="F187" s="102">
        <v>0</v>
      </c>
      <c r="G187" s="103">
        <v>0</v>
      </c>
      <c r="H187" s="242"/>
      <c r="I187" s="50"/>
    </row>
    <row r="188" spans="1:12" ht="16.5" thickBot="1" x14ac:dyDescent="0.25">
      <c r="A188" s="76"/>
      <c r="B188" s="209"/>
      <c r="C188" s="73"/>
      <c r="D188" s="161" t="s">
        <v>22</v>
      </c>
      <c r="E188" s="115">
        <v>0</v>
      </c>
      <c r="F188" s="115">
        <v>0</v>
      </c>
      <c r="G188" s="116">
        <v>0</v>
      </c>
      <c r="H188" s="242"/>
      <c r="I188" s="50"/>
      <c r="J188" s="3"/>
    </row>
    <row r="189" spans="1:12" ht="15.75" customHeight="1" x14ac:dyDescent="0.2">
      <c r="A189" s="166" t="s">
        <v>9</v>
      </c>
      <c r="B189" s="207" t="s">
        <v>68</v>
      </c>
      <c r="C189" s="295" t="s">
        <v>11</v>
      </c>
      <c r="D189" s="142" t="s">
        <v>21</v>
      </c>
      <c r="E189" s="107">
        <f>SUM(E190:E193)</f>
        <v>303740394.18000001</v>
      </c>
      <c r="F189" s="107">
        <f>SUM(F190:F193)</f>
        <v>218264029.22</v>
      </c>
      <c r="G189" s="108">
        <f>F189/E189*100</f>
        <v>71.858742993088455</v>
      </c>
      <c r="H189" s="219"/>
      <c r="I189" s="39"/>
      <c r="K189" s="5"/>
    </row>
    <row r="190" spans="1:12" x14ac:dyDescent="0.2">
      <c r="A190" s="84"/>
      <c r="B190" s="208"/>
      <c r="C190" s="296"/>
      <c r="D190" s="143" t="s">
        <v>18</v>
      </c>
      <c r="E190" s="102">
        <f>E195+E200+E205+E210+E219</f>
        <v>252409394.10000002</v>
      </c>
      <c r="F190" s="102">
        <f t="shared" ref="E190:F193" si="6">F195+F200+F205+F210+F219</f>
        <v>183858523.66999999</v>
      </c>
      <c r="G190" s="103">
        <f t="shared" ref="G190:G196" si="7">F190/E190*100</f>
        <v>72.841394959000056</v>
      </c>
      <c r="H190" s="220"/>
      <c r="I190" s="39"/>
      <c r="K190" s="5"/>
      <c r="L190" s="5"/>
    </row>
    <row r="191" spans="1:12" x14ac:dyDescent="0.2">
      <c r="A191" s="84"/>
      <c r="B191" s="208"/>
      <c r="C191" s="296"/>
      <c r="D191" s="143" t="s">
        <v>19</v>
      </c>
      <c r="E191" s="102">
        <f t="shared" si="6"/>
        <v>37858700.079999998</v>
      </c>
      <c r="F191" s="102">
        <f t="shared" si="6"/>
        <v>28354394.43</v>
      </c>
      <c r="G191" s="103">
        <f t="shared" si="7"/>
        <v>74.895319622923523</v>
      </c>
      <c r="H191" s="220"/>
      <c r="I191" s="88"/>
      <c r="L191" s="5"/>
    </row>
    <row r="192" spans="1:12" x14ac:dyDescent="0.2">
      <c r="A192" s="84"/>
      <c r="B192" s="208"/>
      <c r="C192" s="296"/>
      <c r="D192" s="143" t="s">
        <v>20</v>
      </c>
      <c r="E192" s="102">
        <f t="shared" si="6"/>
        <v>1000000</v>
      </c>
      <c r="F192" s="102">
        <f t="shared" si="6"/>
        <v>1000000</v>
      </c>
      <c r="G192" s="103">
        <f t="shared" si="7"/>
        <v>100</v>
      </c>
      <c r="H192" s="220"/>
      <c r="I192" s="88"/>
      <c r="K192" s="5"/>
      <c r="L192" s="5"/>
    </row>
    <row r="193" spans="1:12" ht="16.5" thickBot="1" x14ac:dyDescent="0.25">
      <c r="A193" s="85"/>
      <c r="B193" s="218"/>
      <c r="C193" s="297"/>
      <c r="D193" s="143" t="s">
        <v>22</v>
      </c>
      <c r="E193" s="170">
        <f t="shared" si="6"/>
        <v>12472300</v>
      </c>
      <c r="F193" s="170">
        <f t="shared" si="6"/>
        <v>5051111.12</v>
      </c>
      <c r="G193" s="177">
        <f t="shared" si="7"/>
        <v>40.498633932795073</v>
      </c>
      <c r="H193" s="221"/>
      <c r="I193" s="39"/>
      <c r="J193" s="2"/>
      <c r="K193" s="12"/>
      <c r="L193" s="12"/>
    </row>
    <row r="194" spans="1:12" ht="15.75" customHeight="1" x14ac:dyDescent="0.2">
      <c r="A194" s="24" t="s">
        <v>139</v>
      </c>
      <c r="B194" s="213" t="s">
        <v>74</v>
      </c>
      <c r="C194" s="17"/>
      <c r="D194" s="144" t="s">
        <v>21</v>
      </c>
      <c r="E194" s="171">
        <f>E195+E196+E197+E198</f>
        <v>205130430.61000001</v>
      </c>
      <c r="F194" s="171">
        <f>F195+F196+F197+F198</f>
        <v>149606845.79000002</v>
      </c>
      <c r="G194" s="179">
        <f t="shared" si="7"/>
        <v>72.932546061114138</v>
      </c>
      <c r="H194" s="190" t="s">
        <v>154</v>
      </c>
      <c r="I194" s="39"/>
      <c r="K194" s="7"/>
      <c r="L194" s="5"/>
    </row>
    <row r="195" spans="1:12" x14ac:dyDescent="0.2">
      <c r="A195" s="24"/>
      <c r="B195" s="213"/>
      <c r="C195" s="17"/>
      <c r="D195" s="145" t="s">
        <v>18</v>
      </c>
      <c r="E195" s="172">
        <v>167930524.30000001</v>
      </c>
      <c r="F195" s="172">
        <v>125997599.03</v>
      </c>
      <c r="G195" s="176">
        <f t="shared" si="7"/>
        <v>75.029599029245688</v>
      </c>
      <c r="H195" s="188"/>
      <c r="I195" s="39"/>
      <c r="K195" s="7"/>
      <c r="L195" s="5"/>
    </row>
    <row r="196" spans="1:12" x14ac:dyDescent="0.2">
      <c r="A196" s="24"/>
      <c r="B196" s="213"/>
      <c r="C196" s="17"/>
      <c r="D196" s="145" t="s">
        <v>19</v>
      </c>
      <c r="E196" s="172">
        <v>25597606.309999999</v>
      </c>
      <c r="F196" s="172">
        <v>19163537.300000001</v>
      </c>
      <c r="G196" s="176">
        <f t="shared" si="7"/>
        <v>74.864567678398686</v>
      </c>
      <c r="H196" s="188"/>
      <c r="I196" s="39"/>
      <c r="J196" s="2"/>
      <c r="K196" s="7"/>
      <c r="L196" s="5"/>
    </row>
    <row r="197" spans="1:12" ht="12.75" customHeight="1" x14ac:dyDescent="0.2">
      <c r="A197" s="24"/>
      <c r="B197" s="213"/>
      <c r="C197" s="17"/>
      <c r="D197" s="145" t="s">
        <v>20</v>
      </c>
      <c r="E197" s="172">
        <v>0</v>
      </c>
      <c r="F197" s="172">
        <v>0</v>
      </c>
      <c r="G197" s="176">
        <v>0</v>
      </c>
      <c r="H197" s="188"/>
      <c r="I197" s="39"/>
      <c r="K197" s="7"/>
      <c r="L197" s="5"/>
    </row>
    <row r="198" spans="1:12" ht="16.5" thickBot="1" x14ac:dyDescent="0.25">
      <c r="A198" s="24"/>
      <c r="B198" s="214"/>
      <c r="C198" s="26"/>
      <c r="D198" s="145" t="s">
        <v>22</v>
      </c>
      <c r="E198" s="172">
        <v>11602300</v>
      </c>
      <c r="F198" s="172">
        <v>4445709.46</v>
      </c>
      <c r="G198" s="176">
        <f>F198/E198*100</f>
        <v>38.317484119528025</v>
      </c>
      <c r="H198" s="191"/>
      <c r="I198" s="39"/>
      <c r="K198" s="8"/>
      <c r="L198" s="5"/>
    </row>
    <row r="199" spans="1:12" ht="15.75" customHeight="1" x14ac:dyDescent="0.2">
      <c r="A199" s="15" t="s">
        <v>140</v>
      </c>
      <c r="B199" s="233" t="s">
        <v>75</v>
      </c>
      <c r="C199" s="17"/>
      <c r="D199" s="144" t="s">
        <v>21</v>
      </c>
      <c r="E199" s="171">
        <f>E200+E201+E202+E203</f>
        <v>64609132.709999993</v>
      </c>
      <c r="F199" s="171">
        <f>SUM(F200:F203)</f>
        <v>45933278.429999992</v>
      </c>
      <c r="G199" s="179">
        <f t="shared" ref="G199:G206" si="8">F199/E199*100</f>
        <v>71.094095375297599</v>
      </c>
      <c r="H199" s="190" t="s">
        <v>154</v>
      </c>
      <c r="I199" s="41"/>
      <c r="K199" s="5"/>
      <c r="L199" s="5"/>
    </row>
    <row r="200" spans="1:12" x14ac:dyDescent="0.2">
      <c r="A200" s="24"/>
      <c r="B200" s="213"/>
      <c r="C200" s="17"/>
      <c r="D200" s="145" t="s">
        <v>18</v>
      </c>
      <c r="E200" s="172">
        <v>55284670.869999997</v>
      </c>
      <c r="F200" s="172">
        <v>39091993.549999997</v>
      </c>
      <c r="G200" s="176">
        <f t="shared" si="8"/>
        <v>70.710366788514449</v>
      </c>
      <c r="H200" s="188"/>
      <c r="I200" s="41"/>
      <c r="J200" s="3"/>
      <c r="K200" s="5"/>
      <c r="L200" s="5"/>
    </row>
    <row r="201" spans="1:12" x14ac:dyDescent="0.2">
      <c r="A201" s="24"/>
      <c r="B201" s="213"/>
      <c r="C201" s="17"/>
      <c r="D201" s="145" t="s">
        <v>19</v>
      </c>
      <c r="E201" s="172">
        <v>8854461.8399999999</v>
      </c>
      <c r="F201" s="172">
        <v>6635883.2199999997</v>
      </c>
      <c r="G201" s="176">
        <f t="shared" si="8"/>
        <v>74.943947355698356</v>
      </c>
      <c r="H201" s="188"/>
      <c r="I201" s="80"/>
      <c r="J201" s="2"/>
      <c r="K201" s="5"/>
      <c r="L201" s="5"/>
    </row>
    <row r="202" spans="1:12" ht="13.5" customHeight="1" x14ac:dyDescent="0.2">
      <c r="A202" s="24"/>
      <c r="B202" s="213"/>
      <c r="C202" s="17"/>
      <c r="D202" s="145" t="s">
        <v>20</v>
      </c>
      <c r="E202" s="172">
        <v>0</v>
      </c>
      <c r="F202" s="172">
        <v>0</v>
      </c>
      <c r="G202" s="176">
        <v>0</v>
      </c>
      <c r="H202" s="188"/>
      <c r="I202" s="41"/>
      <c r="K202" s="5"/>
      <c r="L202" s="5"/>
    </row>
    <row r="203" spans="1:12" ht="16.5" thickBot="1" x14ac:dyDescent="0.25">
      <c r="A203" s="25"/>
      <c r="B203" s="214"/>
      <c r="C203" s="17"/>
      <c r="D203" s="158" t="s">
        <v>22</v>
      </c>
      <c r="E203" s="172">
        <v>470000</v>
      </c>
      <c r="F203" s="172">
        <v>205401.66</v>
      </c>
      <c r="G203" s="176">
        <f t="shared" si="8"/>
        <v>43.702480851063832</v>
      </c>
      <c r="H203" s="191"/>
      <c r="I203" s="41"/>
      <c r="J203" s="2"/>
      <c r="K203" s="5"/>
      <c r="L203" s="5"/>
    </row>
    <row r="204" spans="1:12" ht="15.75" customHeight="1" x14ac:dyDescent="0.2">
      <c r="A204" s="15" t="s">
        <v>141</v>
      </c>
      <c r="B204" s="233" t="s">
        <v>76</v>
      </c>
      <c r="C204" s="16"/>
      <c r="D204" s="143" t="s">
        <v>21</v>
      </c>
      <c r="E204" s="102">
        <f>SUM(E205:E208)</f>
        <v>20043447.199999999</v>
      </c>
      <c r="F204" s="102">
        <f>SUM(F205:F208)</f>
        <v>15722084.09</v>
      </c>
      <c r="G204" s="103">
        <f t="shared" si="8"/>
        <v>78.440020487094657</v>
      </c>
      <c r="H204" s="190" t="s">
        <v>154</v>
      </c>
      <c r="I204" s="41"/>
      <c r="K204" s="5"/>
      <c r="L204" s="5"/>
    </row>
    <row r="205" spans="1:12" x14ac:dyDescent="0.2">
      <c r="A205" s="24"/>
      <c r="B205" s="213"/>
      <c r="C205" s="17"/>
      <c r="D205" s="145" t="s">
        <v>18</v>
      </c>
      <c r="E205" s="100">
        <v>16236815.27</v>
      </c>
      <c r="F205" s="100">
        <v>12767110.18</v>
      </c>
      <c r="G205" s="101">
        <f t="shared" si="8"/>
        <v>78.630630254131106</v>
      </c>
      <c r="H205" s="188"/>
      <c r="I205" s="41"/>
      <c r="K205" s="5"/>
      <c r="L205" s="5"/>
    </row>
    <row r="206" spans="1:12" x14ac:dyDescent="0.2">
      <c r="A206" s="24"/>
      <c r="B206" s="213"/>
      <c r="C206" s="17"/>
      <c r="D206" s="145" t="s">
        <v>19</v>
      </c>
      <c r="E206" s="100">
        <v>3406631.93</v>
      </c>
      <c r="F206" s="100">
        <v>2554973.91</v>
      </c>
      <c r="G206" s="101">
        <f t="shared" si="8"/>
        <v>74.999998899206005</v>
      </c>
      <c r="H206" s="188"/>
      <c r="I206" s="41"/>
      <c r="K206" s="5"/>
      <c r="L206" s="5"/>
    </row>
    <row r="207" spans="1:12" ht="11.25" customHeight="1" x14ac:dyDescent="0.2">
      <c r="A207" s="24"/>
      <c r="B207" s="213"/>
      <c r="C207" s="17"/>
      <c r="D207" s="145" t="s">
        <v>20</v>
      </c>
      <c r="E207" s="100">
        <v>0</v>
      </c>
      <c r="F207" s="100">
        <v>0</v>
      </c>
      <c r="G207" s="101">
        <v>0</v>
      </c>
      <c r="H207" s="188"/>
      <c r="I207" s="41"/>
      <c r="K207" s="5"/>
      <c r="L207" s="5"/>
    </row>
    <row r="208" spans="1:12" ht="16.5" thickBot="1" x14ac:dyDescent="0.25">
      <c r="A208" s="25"/>
      <c r="B208" s="214"/>
      <c r="C208" s="26"/>
      <c r="D208" s="145" t="s">
        <v>22</v>
      </c>
      <c r="E208" s="100">
        <v>400000</v>
      </c>
      <c r="F208" s="100">
        <v>400000</v>
      </c>
      <c r="G208" s="101">
        <f>F208/E208*100</f>
        <v>100</v>
      </c>
      <c r="H208" s="191"/>
      <c r="I208" s="41"/>
    </row>
    <row r="209" spans="1:11" ht="15.75" customHeight="1" x14ac:dyDescent="0.2">
      <c r="A209" s="47" t="s">
        <v>142</v>
      </c>
      <c r="B209" s="233" t="s">
        <v>77</v>
      </c>
      <c r="C209" s="18"/>
      <c r="D209" s="143" t="s">
        <v>21</v>
      </c>
      <c r="E209" s="104">
        <f>SUM(E210:E213)</f>
        <v>4214994</v>
      </c>
      <c r="F209" s="104">
        <f>SUM(F210:F213)</f>
        <v>3133025.2</v>
      </c>
      <c r="G209" s="103">
        <f>F209/E209*100</f>
        <v>74.330478287750836</v>
      </c>
      <c r="H209" s="190" t="s">
        <v>154</v>
      </c>
      <c r="I209" s="50"/>
    </row>
    <row r="210" spans="1:11" x14ac:dyDescent="0.2">
      <c r="A210" s="48"/>
      <c r="B210" s="213"/>
      <c r="C210" s="18"/>
      <c r="D210" s="145" t="s">
        <v>18</v>
      </c>
      <c r="E210" s="100">
        <v>4214994</v>
      </c>
      <c r="F210" s="100">
        <v>3133025.2</v>
      </c>
      <c r="G210" s="101">
        <f>F210/E210*100</f>
        <v>74.330478287750836</v>
      </c>
      <c r="H210" s="188"/>
      <c r="I210" s="50"/>
    </row>
    <row r="211" spans="1:11" x14ac:dyDescent="0.2">
      <c r="A211" s="48"/>
      <c r="B211" s="213"/>
      <c r="C211" s="18"/>
      <c r="D211" s="145" t="s">
        <v>19</v>
      </c>
      <c r="E211" s="100">
        <v>0</v>
      </c>
      <c r="F211" s="100">
        <v>0</v>
      </c>
      <c r="G211" s="101">
        <v>0</v>
      </c>
      <c r="H211" s="188"/>
      <c r="I211" s="50"/>
    </row>
    <row r="212" spans="1:11" x14ac:dyDescent="0.2">
      <c r="A212" s="48"/>
      <c r="B212" s="213"/>
      <c r="C212" s="18"/>
      <c r="D212" s="145" t="s">
        <v>20</v>
      </c>
      <c r="E212" s="100">
        <v>0</v>
      </c>
      <c r="F212" s="100">
        <v>0</v>
      </c>
      <c r="G212" s="101">
        <v>0</v>
      </c>
      <c r="H212" s="188"/>
      <c r="I212" s="50"/>
    </row>
    <row r="213" spans="1:11" ht="13.5" customHeight="1" thickBot="1" x14ac:dyDescent="0.25">
      <c r="A213" s="49"/>
      <c r="B213" s="215"/>
      <c r="C213" s="20"/>
      <c r="D213" s="146" t="s">
        <v>22</v>
      </c>
      <c r="E213" s="97">
        <v>0</v>
      </c>
      <c r="F213" s="97">
        <v>0</v>
      </c>
      <c r="G213" s="106">
        <v>0</v>
      </c>
      <c r="H213" s="191"/>
      <c r="I213" s="50"/>
    </row>
    <row r="214" spans="1:11" ht="14.25" customHeight="1" x14ac:dyDescent="0.2">
      <c r="A214" s="79"/>
      <c r="B214" s="79"/>
      <c r="C214" s="21"/>
      <c r="D214" s="147"/>
      <c r="E214" s="148"/>
      <c r="F214" s="148"/>
      <c r="G214" s="149"/>
      <c r="H214" s="22" t="s">
        <v>57</v>
      </c>
      <c r="I214" s="36"/>
    </row>
    <row r="215" spans="1:11" ht="15.75" customHeight="1" x14ac:dyDescent="0.2">
      <c r="A215" s="234" t="s">
        <v>0</v>
      </c>
      <c r="B215" s="234" t="s">
        <v>29</v>
      </c>
      <c r="C215" s="234" t="s">
        <v>60</v>
      </c>
      <c r="D215" s="235" t="s">
        <v>28</v>
      </c>
      <c r="E215" s="236"/>
      <c r="F215" s="237"/>
      <c r="G215" s="238" t="s">
        <v>62</v>
      </c>
      <c r="H215" s="234" t="s">
        <v>24</v>
      </c>
      <c r="I215" s="50"/>
    </row>
    <row r="216" spans="1:11" ht="61.5" customHeight="1" x14ac:dyDescent="0.2">
      <c r="A216" s="225"/>
      <c r="B216" s="225"/>
      <c r="C216" s="225"/>
      <c r="D216" s="150" t="s">
        <v>23</v>
      </c>
      <c r="E216" s="150" t="s">
        <v>61</v>
      </c>
      <c r="F216" s="150" t="s">
        <v>71</v>
      </c>
      <c r="G216" s="230"/>
      <c r="H216" s="225"/>
      <c r="I216" s="50"/>
    </row>
    <row r="217" spans="1:11" ht="16.5" thickBot="1" x14ac:dyDescent="0.25">
      <c r="A217" s="31" t="s">
        <v>1</v>
      </c>
      <c r="B217" s="23" t="s">
        <v>2</v>
      </c>
      <c r="C217" s="23" t="s">
        <v>3</v>
      </c>
      <c r="D217" s="151" t="s">
        <v>4</v>
      </c>
      <c r="E217" s="151" t="s">
        <v>5</v>
      </c>
      <c r="F217" s="151" t="s">
        <v>6</v>
      </c>
      <c r="G217" s="151" t="s">
        <v>7</v>
      </c>
      <c r="H217" s="31" t="s">
        <v>8</v>
      </c>
      <c r="I217" s="33"/>
      <c r="K217" s="9"/>
    </row>
    <row r="218" spans="1:11" ht="15.75" customHeight="1" x14ac:dyDescent="0.2">
      <c r="A218" s="46" t="s">
        <v>143</v>
      </c>
      <c r="B218" s="233" t="s">
        <v>78</v>
      </c>
      <c r="C218" s="18"/>
      <c r="D218" s="143" t="s">
        <v>21</v>
      </c>
      <c r="E218" s="170">
        <f>SUM(E219:E222)</f>
        <v>9742389.6600000001</v>
      </c>
      <c r="F218" s="170">
        <f>SUM(F219:F222)</f>
        <v>3868795.71</v>
      </c>
      <c r="G218" s="177">
        <f>F218/E218*100</f>
        <v>39.710952292170994</v>
      </c>
      <c r="H218" s="190" t="s">
        <v>154</v>
      </c>
      <c r="I218" s="50"/>
      <c r="K218" s="50"/>
    </row>
    <row r="219" spans="1:11" x14ac:dyDescent="0.2">
      <c r="A219" s="45"/>
      <c r="B219" s="213"/>
      <c r="C219" s="18"/>
      <c r="D219" s="145" t="s">
        <v>18</v>
      </c>
      <c r="E219" s="172">
        <v>8742389.6600000001</v>
      </c>
      <c r="F219" s="172">
        <v>2868795.71</v>
      </c>
      <c r="G219" s="176">
        <f>F219/E219*100</f>
        <v>32.814777441526211</v>
      </c>
      <c r="H219" s="188"/>
      <c r="I219" s="50"/>
      <c r="K219" s="50"/>
    </row>
    <row r="220" spans="1:11" x14ac:dyDescent="0.2">
      <c r="A220" s="45"/>
      <c r="B220" s="213"/>
      <c r="C220" s="18"/>
      <c r="D220" s="145" t="s">
        <v>19</v>
      </c>
      <c r="E220" s="172">
        <v>0</v>
      </c>
      <c r="F220" s="172">
        <v>0</v>
      </c>
      <c r="G220" s="176">
        <v>0</v>
      </c>
      <c r="H220" s="188"/>
      <c r="I220" s="50"/>
      <c r="K220" s="50"/>
    </row>
    <row r="221" spans="1:11" x14ac:dyDescent="0.2">
      <c r="A221" s="45"/>
      <c r="B221" s="213"/>
      <c r="C221" s="18"/>
      <c r="D221" s="145" t="s">
        <v>20</v>
      </c>
      <c r="E221" s="172">
        <v>1000000</v>
      </c>
      <c r="F221" s="172">
        <v>1000000</v>
      </c>
      <c r="G221" s="176">
        <f>F221/E221*100</f>
        <v>100</v>
      </c>
      <c r="H221" s="188"/>
      <c r="I221" s="50"/>
      <c r="K221" s="50"/>
    </row>
    <row r="222" spans="1:11" ht="16.5" thickBot="1" x14ac:dyDescent="0.25">
      <c r="A222" s="45"/>
      <c r="B222" s="215"/>
      <c r="C222" s="16"/>
      <c r="D222" s="158" t="s">
        <v>22</v>
      </c>
      <c r="E222" s="180">
        <v>0</v>
      </c>
      <c r="F222" s="180">
        <v>0</v>
      </c>
      <c r="G222" s="114">
        <v>0</v>
      </c>
      <c r="H222" s="191"/>
      <c r="I222" s="50"/>
      <c r="K222" s="50"/>
    </row>
    <row r="223" spans="1:11" ht="15.75" customHeight="1" x14ac:dyDescent="0.2">
      <c r="A223" s="166" t="s">
        <v>13</v>
      </c>
      <c r="B223" s="207" t="s">
        <v>69</v>
      </c>
      <c r="C223" s="93" t="s">
        <v>11</v>
      </c>
      <c r="D223" s="142" t="s">
        <v>21</v>
      </c>
      <c r="E223" s="107">
        <f>SUM(E224:E227)</f>
        <v>74548361.060000002</v>
      </c>
      <c r="F223" s="107">
        <f>SUM(F224:F227)</f>
        <v>20044689.720000003</v>
      </c>
      <c r="G223" s="108">
        <f>F223/E223*100</f>
        <v>26.888169551933004</v>
      </c>
      <c r="H223" s="231"/>
      <c r="I223" s="37"/>
      <c r="K223" s="9"/>
    </row>
    <row r="224" spans="1:11" x14ac:dyDescent="0.2">
      <c r="A224" s="91"/>
      <c r="B224" s="208"/>
      <c r="C224" s="94"/>
      <c r="D224" s="143" t="s">
        <v>18</v>
      </c>
      <c r="E224" s="102">
        <f>E229+E234+E239+E244</f>
        <v>26184826.34</v>
      </c>
      <c r="F224" s="102">
        <f>F229+F234+F239+F244</f>
        <v>15224912.74</v>
      </c>
      <c r="G224" s="103">
        <f>F224/E224*100</f>
        <v>58.144027927893447</v>
      </c>
      <c r="H224" s="300"/>
      <c r="I224" s="37"/>
      <c r="J224" s="168"/>
      <c r="K224" s="6"/>
    </row>
    <row r="225" spans="1:12" x14ac:dyDescent="0.2">
      <c r="A225" s="91"/>
      <c r="B225" s="208"/>
      <c r="C225" s="94"/>
      <c r="D225" s="143" t="s">
        <v>19</v>
      </c>
      <c r="E225" s="102">
        <f t="shared" ref="E225:F227" si="9">E230+E235+E240+E245</f>
        <v>48203534.719999999</v>
      </c>
      <c r="F225" s="102">
        <f t="shared" si="9"/>
        <v>4788761.63</v>
      </c>
      <c r="G225" s="103">
        <f>F225/E225*100</f>
        <v>9.9344615655604755</v>
      </c>
      <c r="H225" s="300"/>
      <c r="I225" s="37"/>
      <c r="J225" s="168"/>
      <c r="K225" s="6"/>
    </row>
    <row r="226" spans="1:12" x14ac:dyDescent="0.2">
      <c r="A226" s="91"/>
      <c r="B226" s="208"/>
      <c r="C226" s="94"/>
      <c r="D226" s="143" t="s">
        <v>20</v>
      </c>
      <c r="E226" s="102">
        <f t="shared" si="9"/>
        <v>0</v>
      </c>
      <c r="F226" s="102">
        <f t="shared" si="9"/>
        <v>0</v>
      </c>
      <c r="G226" s="103">
        <v>0</v>
      </c>
      <c r="H226" s="300"/>
      <c r="I226" s="37"/>
    </row>
    <row r="227" spans="1:12" ht="16.5" thickBot="1" x14ac:dyDescent="0.25">
      <c r="A227" s="96"/>
      <c r="B227" s="218"/>
      <c r="C227" s="95"/>
      <c r="D227" s="143" t="s">
        <v>22</v>
      </c>
      <c r="E227" s="170">
        <f t="shared" si="9"/>
        <v>160000</v>
      </c>
      <c r="F227" s="170">
        <f t="shared" si="9"/>
        <v>31015.35</v>
      </c>
      <c r="G227" s="177">
        <v>0</v>
      </c>
      <c r="H227" s="232"/>
      <c r="I227" s="37"/>
      <c r="J227" s="168"/>
      <c r="K227" s="4"/>
      <c r="L227" s="4"/>
    </row>
    <row r="228" spans="1:12" ht="15.75" customHeight="1" x14ac:dyDescent="0.2">
      <c r="A228" s="24" t="s">
        <v>108</v>
      </c>
      <c r="B228" s="233" t="s">
        <v>97</v>
      </c>
      <c r="C228" s="17"/>
      <c r="D228" s="144" t="s">
        <v>21</v>
      </c>
      <c r="E228" s="171">
        <f>SUM(E229:E232)</f>
        <v>54214868</v>
      </c>
      <c r="F228" s="171">
        <f>SUM(F229:F232)</f>
        <v>5648028.6100000003</v>
      </c>
      <c r="G228" s="179">
        <f>F228/E228*100</f>
        <v>10.417859193164503</v>
      </c>
      <c r="H228" s="190" t="s">
        <v>158</v>
      </c>
      <c r="I228" s="50"/>
    </row>
    <row r="229" spans="1:12" x14ac:dyDescent="0.2">
      <c r="A229" s="24"/>
      <c r="B229" s="213"/>
      <c r="C229" s="17"/>
      <c r="D229" s="145" t="s">
        <v>18</v>
      </c>
      <c r="E229" s="100">
        <v>6563618</v>
      </c>
      <c r="F229" s="172">
        <v>1273480.49</v>
      </c>
      <c r="G229" s="101">
        <f>F229/E229*100</f>
        <v>19.402111609785944</v>
      </c>
      <c r="H229" s="188"/>
      <c r="I229" s="50"/>
    </row>
    <row r="230" spans="1:12" x14ac:dyDescent="0.2">
      <c r="A230" s="24"/>
      <c r="B230" s="213"/>
      <c r="C230" s="17"/>
      <c r="D230" s="145" t="s">
        <v>19</v>
      </c>
      <c r="E230" s="100">
        <v>47651250</v>
      </c>
      <c r="F230" s="172">
        <v>4374548.12</v>
      </c>
      <c r="G230" s="101">
        <f>F230/E230*100</f>
        <v>9.1803428451509674</v>
      </c>
      <c r="H230" s="188"/>
      <c r="I230" s="50"/>
    </row>
    <row r="231" spans="1:12" x14ac:dyDescent="0.2">
      <c r="A231" s="24"/>
      <c r="B231" s="213"/>
      <c r="C231" s="17"/>
      <c r="D231" s="145" t="s">
        <v>20</v>
      </c>
      <c r="E231" s="100">
        <v>0</v>
      </c>
      <c r="F231" s="100">
        <v>0</v>
      </c>
      <c r="G231" s="101">
        <v>0</v>
      </c>
      <c r="H231" s="188"/>
      <c r="I231" s="50"/>
    </row>
    <row r="232" spans="1:12" ht="11.25" customHeight="1" thickBot="1" x14ac:dyDescent="0.25">
      <c r="A232" s="24"/>
      <c r="B232" s="214"/>
      <c r="C232" s="26"/>
      <c r="D232" s="145" t="s">
        <v>22</v>
      </c>
      <c r="E232" s="100">
        <v>0</v>
      </c>
      <c r="F232" s="100">
        <v>0</v>
      </c>
      <c r="G232" s="101">
        <v>0</v>
      </c>
      <c r="H232" s="191"/>
      <c r="I232" s="50"/>
    </row>
    <row r="233" spans="1:12" ht="15.75" customHeight="1" x14ac:dyDescent="0.2">
      <c r="A233" s="15" t="s">
        <v>109</v>
      </c>
      <c r="B233" s="233" t="s">
        <v>72</v>
      </c>
      <c r="C233" s="16"/>
      <c r="D233" s="143" t="s">
        <v>21</v>
      </c>
      <c r="E233" s="170">
        <f>SUM(E234:E237)</f>
        <v>1050520</v>
      </c>
      <c r="F233" s="170">
        <f>SUM(F234:F237)</f>
        <v>380000</v>
      </c>
      <c r="G233" s="177">
        <f>F233/E233*100</f>
        <v>36.172562159692347</v>
      </c>
      <c r="H233" s="190" t="s">
        <v>158</v>
      </c>
      <c r="I233" s="50"/>
    </row>
    <row r="234" spans="1:12" x14ac:dyDescent="0.2">
      <c r="A234" s="24"/>
      <c r="B234" s="213"/>
      <c r="C234" s="17"/>
      <c r="D234" s="145" t="s">
        <v>18</v>
      </c>
      <c r="E234" s="172">
        <v>1050520</v>
      </c>
      <c r="F234" s="172">
        <v>380000</v>
      </c>
      <c r="G234" s="176">
        <f>F234/E234*100</f>
        <v>36.172562159692347</v>
      </c>
      <c r="H234" s="188"/>
      <c r="I234" s="50"/>
    </row>
    <row r="235" spans="1:12" x14ac:dyDescent="0.2">
      <c r="A235" s="24"/>
      <c r="B235" s="213"/>
      <c r="C235" s="17"/>
      <c r="D235" s="145" t="s">
        <v>19</v>
      </c>
      <c r="E235" s="172">
        <v>0</v>
      </c>
      <c r="F235" s="172">
        <v>0</v>
      </c>
      <c r="G235" s="176">
        <v>0</v>
      </c>
      <c r="H235" s="188"/>
      <c r="I235" s="50"/>
    </row>
    <row r="236" spans="1:12" x14ac:dyDescent="0.2">
      <c r="A236" s="24"/>
      <c r="B236" s="213"/>
      <c r="C236" s="17"/>
      <c r="D236" s="145" t="s">
        <v>20</v>
      </c>
      <c r="E236" s="172">
        <v>0</v>
      </c>
      <c r="F236" s="172">
        <v>0</v>
      </c>
      <c r="G236" s="176">
        <v>0</v>
      </c>
      <c r="H236" s="188"/>
      <c r="I236" s="50"/>
    </row>
    <row r="237" spans="1:12" ht="14.25" customHeight="1" thickBot="1" x14ac:dyDescent="0.25">
      <c r="A237" s="25"/>
      <c r="B237" s="214"/>
      <c r="C237" s="26"/>
      <c r="D237" s="145" t="s">
        <v>22</v>
      </c>
      <c r="E237" s="172">
        <v>0</v>
      </c>
      <c r="F237" s="172">
        <v>0</v>
      </c>
      <c r="G237" s="176">
        <v>0</v>
      </c>
      <c r="H237" s="191"/>
      <c r="I237" s="50"/>
    </row>
    <row r="238" spans="1:12" ht="18" customHeight="1" x14ac:dyDescent="0.2">
      <c r="A238" s="24" t="s">
        <v>110</v>
      </c>
      <c r="B238" s="213" t="s">
        <v>73</v>
      </c>
      <c r="C238" s="17"/>
      <c r="D238" s="144" t="s">
        <v>21</v>
      </c>
      <c r="E238" s="171">
        <f>SUM(E239:E242)</f>
        <v>19232973.059999999</v>
      </c>
      <c r="F238" s="171">
        <f>SUM(F239:F242)</f>
        <v>14016661.109999999</v>
      </c>
      <c r="G238" s="179">
        <f>F238/E238*100</f>
        <v>72.878285984559071</v>
      </c>
      <c r="H238" s="190" t="s">
        <v>158</v>
      </c>
      <c r="I238" s="50"/>
    </row>
    <row r="239" spans="1:12" ht="18" customHeight="1" x14ac:dyDescent="0.2">
      <c r="A239" s="24"/>
      <c r="B239" s="213"/>
      <c r="C239" s="17"/>
      <c r="D239" s="145" t="s">
        <v>18</v>
      </c>
      <c r="E239" s="100">
        <v>18520688.34</v>
      </c>
      <c r="F239" s="100">
        <v>13571432.25</v>
      </c>
      <c r="G239" s="101">
        <f>F239/E239*100</f>
        <v>73.277148240160926</v>
      </c>
      <c r="H239" s="188"/>
      <c r="I239" s="50"/>
    </row>
    <row r="240" spans="1:12" ht="18" customHeight="1" x14ac:dyDescent="0.2">
      <c r="A240" s="24"/>
      <c r="B240" s="213"/>
      <c r="C240" s="17"/>
      <c r="D240" s="145" t="s">
        <v>19</v>
      </c>
      <c r="E240" s="100">
        <v>552284.72</v>
      </c>
      <c r="F240" s="100">
        <v>414213.51</v>
      </c>
      <c r="G240" s="101">
        <f>F240/E240*100</f>
        <v>74.999994568019204</v>
      </c>
      <c r="H240" s="188"/>
      <c r="I240" s="50"/>
    </row>
    <row r="241" spans="1:14" ht="18" customHeight="1" x14ac:dyDescent="0.2">
      <c r="A241" s="24"/>
      <c r="B241" s="213"/>
      <c r="C241" s="17"/>
      <c r="D241" s="145" t="s">
        <v>20</v>
      </c>
      <c r="E241" s="100">
        <v>0</v>
      </c>
      <c r="F241" s="100">
        <v>0</v>
      </c>
      <c r="G241" s="101">
        <v>0</v>
      </c>
      <c r="H241" s="188"/>
      <c r="I241" s="50"/>
    </row>
    <row r="242" spans="1:14" ht="12.75" customHeight="1" thickBot="1" x14ac:dyDescent="0.25">
      <c r="A242" s="25"/>
      <c r="B242" s="214"/>
      <c r="C242" s="26"/>
      <c r="D242" s="145" t="s">
        <v>22</v>
      </c>
      <c r="E242" s="172">
        <v>160000</v>
      </c>
      <c r="F242" s="172">
        <v>31015.35</v>
      </c>
      <c r="G242" s="176">
        <f>F242/E242*100</f>
        <v>19.384593749999997</v>
      </c>
      <c r="H242" s="191"/>
      <c r="I242" s="50"/>
    </row>
    <row r="243" spans="1:14" ht="15.75" customHeight="1" x14ac:dyDescent="0.2">
      <c r="A243" s="24" t="s">
        <v>111</v>
      </c>
      <c r="B243" s="233" t="s">
        <v>94</v>
      </c>
      <c r="C243" s="17"/>
      <c r="D243" s="143" t="s">
        <v>21</v>
      </c>
      <c r="E243" s="102">
        <f>SUM(E244:E247)</f>
        <v>50000</v>
      </c>
      <c r="F243" s="102">
        <f>SUM(F244:F247)</f>
        <v>0</v>
      </c>
      <c r="G243" s="103">
        <f>F243/E243*100</f>
        <v>0</v>
      </c>
      <c r="H243" s="190" t="s">
        <v>158</v>
      </c>
      <c r="I243" s="50"/>
    </row>
    <row r="244" spans="1:14" x14ac:dyDescent="0.2">
      <c r="A244" s="24"/>
      <c r="B244" s="213"/>
      <c r="C244" s="17"/>
      <c r="D244" s="145" t="s">
        <v>18</v>
      </c>
      <c r="E244" s="100">
        <v>50000</v>
      </c>
      <c r="F244" s="100">
        <v>0</v>
      </c>
      <c r="G244" s="101">
        <f>F244/E244*100</f>
        <v>0</v>
      </c>
      <c r="H244" s="188"/>
      <c r="I244" s="50"/>
    </row>
    <row r="245" spans="1:14" x14ac:dyDescent="0.2">
      <c r="A245" s="24"/>
      <c r="B245" s="213"/>
      <c r="C245" s="17"/>
      <c r="D245" s="145" t="s">
        <v>19</v>
      </c>
      <c r="E245" s="100">
        <v>0</v>
      </c>
      <c r="F245" s="100">
        <v>0</v>
      </c>
      <c r="G245" s="101">
        <v>0</v>
      </c>
      <c r="H245" s="188"/>
      <c r="I245" s="50"/>
    </row>
    <row r="246" spans="1:14" x14ac:dyDescent="0.2">
      <c r="A246" s="24"/>
      <c r="B246" s="213"/>
      <c r="C246" s="17"/>
      <c r="D246" s="145" t="s">
        <v>20</v>
      </c>
      <c r="E246" s="100">
        <v>0</v>
      </c>
      <c r="F246" s="100">
        <v>0</v>
      </c>
      <c r="G246" s="101">
        <v>0</v>
      </c>
      <c r="H246" s="188"/>
      <c r="I246" s="50"/>
    </row>
    <row r="247" spans="1:14" ht="14.25" customHeight="1" thickBot="1" x14ac:dyDescent="0.25">
      <c r="A247" s="28"/>
      <c r="B247" s="215"/>
      <c r="C247" s="19"/>
      <c r="D247" s="146" t="s">
        <v>22</v>
      </c>
      <c r="E247" s="97">
        <v>0</v>
      </c>
      <c r="F247" s="97">
        <v>0</v>
      </c>
      <c r="G247" s="106">
        <v>0</v>
      </c>
      <c r="H247" s="191"/>
      <c r="I247" s="50"/>
    </row>
    <row r="248" spans="1:14" x14ac:dyDescent="0.2">
      <c r="A248" s="79"/>
      <c r="B248" s="79"/>
      <c r="C248" s="21"/>
      <c r="D248" s="147"/>
      <c r="E248" s="148"/>
      <c r="F248" s="148"/>
      <c r="G248" s="149"/>
      <c r="H248" s="22" t="s">
        <v>58</v>
      </c>
      <c r="I248" s="50"/>
    </row>
    <row r="249" spans="1:14" x14ac:dyDescent="0.2">
      <c r="A249" s="234" t="s">
        <v>0</v>
      </c>
      <c r="B249" s="234" t="s">
        <v>29</v>
      </c>
      <c r="C249" s="234" t="s">
        <v>60</v>
      </c>
      <c r="D249" s="235" t="s">
        <v>28</v>
      </c>
      <c r="E249" s="236"/>
      <c r="F249" s="237"/>
      <c r="G249" s="238" t="s">
        <v>62</v>
      </c>
      <c r="H249" s="234" t="s">
        <v>24</v>
      </c>
      <c r="I249" s="50"/>
    </row>
    <row r="250" spans="1:14" ht="51" x14ac:dyDescent="0.2">
      <c r="A250" s="225"/>
      <c r="B250" s="225"/>
      <c r="C250" s="225"/>
      <c r="D250" s="150" t="s">
        <v>23</v>
      </c>
      <c r="E250" s="150" t="s">
        <v>61</v>
      </c>
      <c r="F250" s="150" t="s">
        <v>71</v>
      </c>
      <c r="G250" s="230"/>
      <c r="H250" s="225"/>
      <c r="I250" s="50"/>
    </row>
    <row r="251" spans="1:14" ht="16.5" thickBot="1" x14ac:dyDescent="0.25">
      <c r="A251" s="31" t="s">
        <v>1</v>
      </c>
      <c r="B251" s="23" t="s">
        <v>2</v>
      </c>
      <c r="C251" s="23" t="s">
        <v>3</v>
      </c>
      <c r="D251" s="151" t="s">
        <v>4</v>
      </c>
      <c r="E251" s="151" t="s">
        <v>5</v>
      </c>
      <c r="F251" s="151" t="s">
        <v>6</v>
      </c>
      <c r="G251" s="151" t="s">
        <v>7</v>
      </c>
      <c r="H251" s="31" t="s">
        <v>8</v>
      </c>
      <c r="I251" s="50"/>
    </row>
    <row r="252" spans="1:14" ht="19.149999999999999" customHeight="1" x14ac:dyDescent="0.2">
      <c r="A252" s="204" t="s">
        <v>14</v>
      </c>
      <c r="B252" s="207" t="s">
        <v>70</v>
      </c>
      <c r="C252" s="210" t="s">
        <v>17</v>
      </c>
      <c r="D252" s="142" t="s">
        <v>21</v>
      </c>
      <c r="E252" s="107">
        <f>SUM(E253:E256)</f>
        <v>1837797936.3999999</v>
      </c>
      <c r="F252" s="107">
        <f>SUM(F253:F256)</f>
        <v>1280521711.55</v>
      </c>
      <c r="G252" s="108">
        <f t="shared" ref="G252:G259" si="10">F252/E252*100</f>
        <v>69.676958831413785</v>
      </c>
      <c r="H252" s="201"/>
      <c r="I252" s="39"/>
      <c r="J252" s="2"/>
      <c r="K252" s="68"/>
      <c r="L252" s="3"/>
      <c r="M252" s="3"/>
    </row>
    <row r="253" spans="1:14" ht="19.149999999999999" customHeight="1" x14ac:dyDescent="0.2">
      <c r="A253" s="205"/>
      <c r="B253" s="208"/>
      <c r="C253" s="211"/>
      <c r="D253" s="143" t="s">
        <v>18</v>
      </c>
      <c r="E253" s="102">
        <f>E258+E263+E268+E273+E282+E287+E292+E297</f>
        <v>709376744.21999991</v>
      </c>
      <c r="F253" s="102">
        <f>F258+F263+F268+F273+F282+F287+F292+F297</f>
        <v>496901351.81</v>
      </c>
      <c r="G253" s="103">
        <f t="shared" si="10"/>
        <v>70.047595422143601</v>
      </c>
      <c r="H253" s="202"/>
      <c r="I253" s="39"/>
      <c r="K253" s="69"/>
      <c r="L253" s="3"/>
      <c r="M253" s="3"/>
      <c r="N253" s="3"/>
    </row>
    <row r="254" spans="1:14" ht="19.149999999999999" customHeight="1" x14ac:dyDescent="0.2">
      <c r="A254" s="205"/>
      <c r="B254" s="208"/>
      <c r="C254" s="211"/>
      <c r="D254" s="143" t="s">
        <v>19</v>
      </c>
      <c r="E254" s="102">
        <f>E259+E264+E269+E274+E283+E288+E293+E298</f>
        <v>968605221.62</v>
      </c>
      <c r="F254" s="102">
        <f>F259+F264+F269+F274+F283+F288+F293+F298</f>
        <v>720672763.06999993</v>
      </c>
      <c r="G254" s="103">
        <f t="shared" si="10"/>
        <v>74.403146605452832</v>
      </c>
      <c r="H254" s="202"/>
      <c r="I254" s="70"/>
      <c r="J254" s="2"/>
      <c r="K254" s="3"/>
      <c r="L254" s="3"/>
      <c r="M254" s="3"/>
    </row>
    <row r="255" spans="1:14" ht="19.149999999999999" customHeight="1" x14ac:dyDescent="0.2">
      <c r="A255" s="205"/>
      <c r="B255" s="208"/>
      <c r="C255" s="211"/>
      <c r="D255" s="143" t="s">
        <v>20</v>
      </c>
      <c r="E255" s="102">
        <f t="shared" ref="E255:F256" si="11">E260+E265+E270+E275+E284+E289+E294+E299</f>
        <v>30854583.469999999</v>
      </c>
      <c r="F255" s="102">
        <f>F260+F265+F270+F275+F284+F289+F294+F299</f>
        <v>7254498.4900000002</v>
      </c>
      <c r="G255" s="103">
        <f t="shared" si="10"/>
        <v>23.511898960015358</v>
      </c>
      <c r="H255" s="202"/>
      <c r="I255" s="80"/>
      <c r="J255" s="10"/>
      <c r="K255" s="3"/>
      <c r="L255" s="3"/>
      <c r="M255" s="3"/>
    </row>
    <row r="256" spans="1:14" ht="19.149999999999999" customHeight="1" x14ac:dyDescent="0.2">
      <c r="A256" s="245"/>
      <c r="B256" s="218"/>
      <c r="C256" s="217"/>
      <c r="D256" s="143" t="s">
        <v>22</v>
      </c>
      <c r="E256" s="170">
        <f t="shared" si="11"/>
        <v>128961387.09</v>
      </c>
      <c r="F256" s="170">
        <f t="shared" si="11"/>
        <v>55693098.180000007</v>
      </c>
      <c r="G256" s="177">
        <f t="shared" si="10"/>
        <v>43.185870931376321</v>
      </c>
      <c r="H256" s="202"/>
      <c r="I256" s="39"/>
      <c r="J256" s="2"/>
      <c r="K256" s="71"/>
      <c r="L256" s="71"/>
      <c r="M256" s="293"/>
      <c r="N256" s="293"/>
    </row>
    <row r="257" spans="1:14" ht="19.149999999999999" customHeight="1" x14ac:dyDescent="0.2">
      <c r="A257" s="15" t="s">
        <v>46</v>
      </c>
      <c r="B257" s="233" t="s">
        <v>30</v>
      </c>
      <c r="C257" s="16"/>
      <c r="D257" s="143" t="s">
        <v>21</v>
      </c>
      <c r="E257" s="102">
        <f>SUM(E258:E261)</f>
        <v>749037303.18000007</v>
      </c>
      <c r="F257" s="102">
        <f>SUM(F258:F261)</f>
        <v>520877031.99999994</v>
      </c>
      <c r="G257" s="177">
        <f t="shared" si="10"/>
        <v>69.539531581223372</v>
      </c>
      <c r="H257" s="187" t="s">
        <v>161</v>
      </c>
      <c r="I257" s="35"/>
      <c r="J257" s="2"/>
      <c r="K257" s="3"/>
      <c r="L257" s="3"/>
      <c r="M257" s="3"/>
      <c r="N257" s="3"/>
    </row>
    <row r="258" spans="1:14" ht="19.149999999999999" customHeight="1" x14ac:dyDescent="0.2">
      <c r="A258" s="24"/>
      <c r="B258" s="213"/>
      <c r="C258" s="17"/>
      <c r="D258" s="145" t="s">
        <v>18</v>
      </c>
      <c r="E258" s="100">
        <v>248990563.28</v>
      </c>
      <c r="F258" s="100">
        <v>170559359.16999999</v>
      </c>
      <c r="G258" s="101">
        <f t="shared" si="10"/>
        <v>68.500330664419224</v>
      </c>
      <c r="H258" s="188"/>
      <c r="I258" s="35"/>
      <c r="J258" s="2"/>
    </row>
    <row r="259" spans="1:14" ht="19.149999999999999" customHeight="1" x14ac:dyDescent="0.2">
      <c r="A259" s="24"/>
      <c r="B259" s="213"/>
      <c r="C259" s="17"/>
      <c r="D259" s="145" t="s">
        <v>19</v>
      </c>
      <c r="E259" s="100">
        <v>435981181.81</v>
      </c>
      <c r="F259" s="100">
        <v>318334687.38999999</v>
      </c>
      <c r="G259" s="101">
        <f t="shared" si="10"/>
        <v>73.015694408739364</v>
      </c>
      <c r="H259" s="188"/>
      <c r="I259" s="35"/>
      <c r="K259" s="3"/>
      <c r="M259" s="5"/>
    </row>
    <row r="260" spans="1:14" ht="19.149999999999999" customHeight="1" x14ac:dyDescent="0.2">
      <c r="A260" s="24"/>
      <c r="B260" s="213"/>
      <c r="C260" s="17"/>
      <c r="D260" s="145" t="s">
        <v>20</v>
      </c>
      <c r="E260" s="100">
        <v>0</v>
      </c>
      <c r="F260" s="100">
        <v>0</v>
      </c>
      <c r="G260" s="101">
        <v>0</v>
      </c>
      <c r="H260" s="188"/>
      <c r="I260" s="35"/>
      <c r="K260" s="4"/>
    </row>
    <row r="261" spans="1:14" ht="19.149999999999999" customHeight="1" x14ac:dyDescent="0.2">
      <c r="A261" s="25"/>
      <c r="B261" s="214"/>
      <c r="C261" s="26"/>
      <c r="D261" s="145" t="s">
        <v>22</v>
      </c>
      <c r="E261" s="172">
        <v>64065558.090000004</v>
      </c>
      <c r="F261" s="172">
        <v>31982985.440000001</v>
      </c>
      <c r="G261" s="176">
        <f>F261/E261*100</f>
        <v>49.922277107256214</v>
      </c>
      <c r="H261" s="189"/>
      <c r="I261" s="35"/>
    </row>
    <row r="262" spans="1:14" ht="19.899999999999999" customHeight="1" x14ac:dyDescent="0.2">
      <c r="A262" s="24" t="s">
        <v>47</v>
      </c>
      <c r="B262" s="213" t="s">
        <v>31</v>
      </c>
      <c r="C262" s="17"/>
      <c r="D262" s="144" t="s">
        <v>21</v>
      </c>
      <c r="E262" s="104">
        <f>SUM(E263:E266)</f>
        <v>825256515.13000011</v>
      </c>
      <c r="F262" s="104">
        <f>SUM(F263:F266)</f>
        <v>591267995.45000005</v>
      </c>
      <c r="G262" s="179">
        <f>F262/E262*100</f>
        <v>71.64657104910701</v>
      </c>
      <c r="H262" s="187" t="s">
        <v>162</v>
      </c>
      <c r="I262" s="35"/>
      <c r="K262" s="3"/>
      <c r="L262" s="3"/>
      <c r="M262" s="3"/>
      <c r="N262" s="3"/>
    </row>
    <row r="263" spans="1:14" ht="19.899999999999999" customHeight="1" x14ac:dyDescent="0.2">
      <c r="A263" s="24"/>
      <c r="B263" s="213"/>
      <c r="C263" s="17"/>
      <c r="D263" s="145" t="s">
        <v>18</v>
      </c>
      <c r="E263" s="100">
        <v>333523607.97000003</v>
      </c>
      <c r="F263" s="100">
        <v>230334738.46000001</v>
      </c>
      <c r="G263" s="101">
        <f>F263/E263*100</f>
        <v>69.060999868026812</v>
      </c>
      <c r="H263" s="188"/>
      <c r="I263" s="35"/>
    </row>
    <row r="264" spans="1:14" ht="19.899999999999999" customHeight="1" x14ac:dyDescent="0.2">
      <c r="A264" s="24"/>
      <c r="B264" s="213"/>
      <c r="C264" s="17"/>
      <c r="D264" s="145" t="s">
        <v>19</v>
      </c>
      <c r="E264" s="100">
        <v>449985544.69</v>
      </c>
      <c r="F264" s="172">
        <f>351242290.53-F265</f>
        <v>347891116.63999999</v>
      </c>
      <c r="G264" s="101">
        <f>F264/E264*100</f>
        <v>77.311620505424457</v>
      </c>
      <c r="H264" s="188"/>
      <c r="I264" s="174"/>
      <c r="J264" s="168"/>
      <c r="K264" s="169"/>
      <c r="M264" s="5"/>
    </row>
    <row r="265" spans="1:14" ht="19.899999999999999" customHeight="1" x14ac:dyDescent="0.2">
      <c r="A265" s="24"/>
      <c r="B265" s="213"/>
      <c r="C265" s="17"/>
      <c r="D265" s="145" t="s">
        <v>20</v>
      </c>
      <c r="E265" s="100">
        <v>16612783.470000001</v>
      </c>
      <c r="F265" s="100">
        <v>3351173.89</v>
      </c>
      <c r="G265" s="101">
        <v>0</v>
      </c>
      <c r="H265" s="188"/>
      <c r="I265" s="35"/>
      <c r="J265" s="168"/>
    </row>
    <row r="266" spans="1:14" ht="19.899999999999999" customHeight="1" x14ac:dyDescent="0.2">
      <c r="A266" s="25"/>
      <c r="B266" s="213"/>
      <c r="C266" s="17"/>
      <c r="D266" s="158" t="s">
        <v>22</v>
      </c>
      <c r="E266" s="172">
        <v>25134579</v>
      </c>
      <c r="F266" s="172">
        <v>9690966.4600000009</v>
      </c>
      <c r="G266" s="176">
        <f>F266/E266*100</f>
        <v>38.556311048615541</v>
      </c>
      <c r="H266" s="189"/>
      <c r="I266" s="174"/>
      <c r="M266" s="5"/>
    </row>
    <row r="267" spans="1:14" ht="15.75" customHeight="1" x14ac:dyDescent="0.2">
      <c r="A267" s="24" t="s">
        <v>48</v>
      </c>
      <c r="B267" s="233" t="s">
        <v>41</v>
      </c>
      <c r="C267" s="16"/>
      <c r="D267" s="143" t="s">
        <v>21</v>
      </c>
      <c r="E267" s="102">
        <f>SUM(E268:E271)</f>
        <v>58729132.420000002</v>
      </c>
      <c r="F267" s="102">
        <f>SUM(F268:F271)</f>
        <v>41652891.130000003</v>
      </c>
      <c r="G267" s="177">
        <f>F267/E267*100</f>
        <v>70.923729695375599</v>
      </c>
      <c r="H267" s="187" t="s">
        <v>159</v>
      </c>
      <c r="I267" s="50"/>
    </row>
    <row r="268" spans="1:14" x14ac:dyDescent="0.2">
      <c r="A268" s="24"/>
      <c r="B268" s="213"/>
      <c r="C268" s="17"/>
      <c r="D268" s="145" t="s">
        <v>18</v>
      </c>
      <c r="E268" s="100">
        <v>17922432.420000002</v>
      </c>
      <c r="F268" s="100">
        <v>12823379.74</v>
      </c>
      <c r="G268" s="101">
        <f>F268/E268*100</f>
        <v>71.549326784963256</v>
      </c>
      <c r="H268" s="188"/>
      <c r="I268" s="50"/>
    </row>
    <row r="269" spans="1:14" x14ac:dyDescent="0.2">
      <c r="A269" s="24"/>
      <c r="B269" s="213"/>
      <c r="C269" s="17"/>
      <c r="D269" s="145" t="s">
        <v>19</v>
      </c>
      <c r="E269" s="100">
        <v>40806700</v>
      </c>
      <c r="F269" s="100">
        <v>28829511.390000001</v>
      </c>
      <c r="G269" s="101">
        <f>F269/E269*100</f>
        <v>70.648965464004689</v>
      </c>
      <c r="H269" s="188"/>
      <c r="I269" s="50"/>
    </row>
    <row r="270" spans="1:14" x14ac:dyDescent="0.2">
      <c r="A270" s="24"/>
      <c r="B270" s="213"/>
      <c r="C270" s="17"/>
      <c r="D270" s="145" t="s">
        <v>20</v>
      </c>
      <c r="E270" s="100">
        <v>0</v>
      </c>
      <c r="F270" s="100">
        <v>0</v>
      </c>
      <c r="G270" s="101">
        <v>0</v>
      </c>
      <c r="H270" s="188"/>
      <c r="I270" s="50"/>
    </row>
    <row r="271" spans="1:14" x14ac:dyDescent="0.2">
      <c r="A271" s="24"/>
      <c r="B271" s="214"/>
      <c r="C271" s="26"/>
      <c r="D271" s="145" t="s">
        <v>22</v>
      </c>
      <c r="E271" s="172">
        <v>0</v>
      </c>
      <c r="F271" s="172">
        <v>0</v>
      </c>
      <c r="G271" s="176">
        <v>0</v>
      </c>
      <c r="H271" s="189"/>
      <c r="I271" s="50"/>
    </row>
    <row r="272" spans="1:14" ht="20.45" customHeight="1" x14ac:dyDescent="0.2">
      <c r="A272" s="15" t="s">
        <v>49</v>
      </c>
      <c r="B272" s="233" t="s">
        <v>42</v>
      </c>
      <c r="C272" s="16"/>
      <c r="D272" s="143" t="s">
        <v>21</v>
      </c>
      <c r="E272" s="102">
        <f>SUM(E273:E276)</f>
        <v>20755239.18</v>
      </c>
      <c r="F272" s="102">
        <f>SUM(F273:F276)</f>
        <v>14505735.5</v>
      </c>
      <c r="G272" s="177">
        <f>F272/E272*100</f>
        <v>69.889512591008369</v>
      </c>
      <c r="H272" s="187" t="s">
        <v>163</v>
      </c>
      <c r="I272" s="35"/>
    </row>
    <row r="273" spans="1:9" ht="20.45" customHeight="1" x14ac:dyDescent="0.2">
      <c r="A273" s="24"/>
      <c r="B273" s="213"/>
      <c r="C273" s="17"/>
      <c r="D273" s="145" t="s">
        <v>18</v>
      </c>
      <c r="E273" s="100">
        <v>20575906.309999999</v>
      </c>
      <c r="F273" s="100">
        <v>14382522.98</v>
      </c>
      <c r="G273" s="101">
        <f>F273/E273*100</f>
        <v>69.899827318955175</v>
      </c>
      <c r="H273" s="188"/>
      <c r="I273" s="35"/>
    </row>
    <row r="274" spans="1:9" ht="20.45" customHeight="1" x14ac:dyDescent="0.2">
      <c r="A274" s="24"/>
      <c r="B274" s="213"/>
      <c r="C274" s="17"/>
      <c r="D274" s="145" t="s">
        <v>19</v>
      </c>
      <c r="E274" s="100">
        <v>29332.87</v>
      </c>
      <c r="F274" s="100">
        <v>20531</v>
      </c>
      <c r="G274" s="101">
        <f>F274/E274*100</f>
        <v>69.993151028181018</v>
      </c>
      <c r="H274" s="188"/>
      <c r="I274" s="35"/>
    </row>
    <row r="275" spans="1:9" ht="20.45" customHeight="1" x14ac:dyDescent="0.2">
      <c r="A275" s="24"/>
      <c r="B275" s="213"/>
      <c r="C275" s="17"/>
      <c r="D275" s="145" t="s">
        <v>20</v>
      </c>
      <c r="E275" s="100">
        <v>0</v>
      </c>
      <c r="F275" s="100">
        <v>0</v>
      </c>
      <c r="G275" s="101">
        <v>0</v>
      </c>
      <c r="H275" s="188"/>
      <c r="I275" s="35"/>
    </row>
    <row r="276" spans="1:9" ht="20.45" customHeight="1" x14ac:dyDescent="0.2">
      <c r="A276" s="25"/>
      <c r="B276" s="214"/>
      <c r="C276" s="26"/>
      <c r="D276" s="145" t="s">
        <v>22</v>
      </c>
      <c r="E276" s="172">
        <v>150000</v>
      </c>
      <c r="F276" s="172">
        <v>102681.52</v>
      </c>
      <c r="G276" s="176">
        <f>F276/E276*100</f>
        <v>68.454346666666666</v>
      </c>
      <c r="H276" s="189"/>
      <c r="I276" s="35"/>
    </row>
    <row r="277" spans="1:9" ht="20.45" customHeight="1" x14ac:dyDescent="0.2">
      <c r="A277" s="79"/>
      <c r="B277" s="79"/>
      <c r="C277" s="21"/>
      <c r="D277" s="147"/>
      <c r="E277" s="148"/>
      <c r="F277" s="148"/>
      <c r="G277" s="149"/>
      <c r="H277" s="22" t="s">
        <v>59</v>
      </c>
      <c r="I277" s="35"/>
    </row>
    <row r="278" spans="1:9" ht="40.5" customHeight="1" x14ac:dyDescent="0.2">
      <c r="A278" s="234" t="s">
        <v>0</v>
      </c>
      <c r="B278" s="234" t="s">
        <v>29</v>
      </c>
      <c r="C278" s="234" t="s">
        <v>60</v>
      </c>
      <c r="D278" s="235" t="s">
        <v>28</v>
      </c>
      <c r="E278" s="236"/>
      <c r="F278" s="237"/>
      <c r="G278" s="238" t="s">
        <v>62</v>
      </c>
      <c r="H278" s="234" t="s">
        <v>24</v>
      </c>
      <c r="I278" s="35"/>
    </row>
    <row r="279" spans="1:9" ht="48.75" customHeight="1" x14ac:dyDescent="0.2">
      <c r="A279" s="225"/>
      <c r="B279" s="225"/>
      <c r="C279" s="225"/>
      <c r="D279" s="150" t="s">
        <v>23</v>
      </c>
      <c r="E279" s="150" t="s">
        <v>61</v>
      </c>
      <c r="F279" s="150" t="s">
        <v>71</v>
      </c>
      <c r="G279" s="230"/>
      <c r="H279" s="225"/>
      <c r="I279" s="35"/>
    </row>
    <row r="280" spans="1:9" ht="17.45" customHeight="1" thickBot="1" x14ac:dyDescent="0.25">
      <c r="A280" s="23" t="s">
        <v>1</v>
      </c>
      <c r="B280" s="23" t="s">
        <v>2</v>
      </c>
      <c r="C280" s="23" t="s">
        <v>3</v>
      </c>
      <c r="D280" s="151" t="s">
        <v>4</v>
      </c>
      <c r="E280" s="151" t="s">
        <v>5</v>
      </c>
      <c r="F280" s="151" t="s">
        <v>6</v>
      </c>
      <c r="G280" s="151" t="s">
        <v>7</v>
      </c>
      <c r="H280" s="23" t="s">
        <v>8</v>
      </c>
      <c r="I280" s="35"/>
    </row>
    <row r="281" spans="1:9" ht="24.75" customHeight="1" x14ac:dyDescent="0.2">
      <c r="A281" s="29" t="s">
        <v>144</v>
      </c>
      <c r="B281" s="216" t="s">
        <v>43</v>
      </c>
      <c r="C281" s="30"/>
      <c r="D281" s="142" t="s">
        <v>21</v>
      </c>
      <c r="E281" s="107">
        <f>SUM(E282:E285)</f>
        <v>46789629.530000001</v>
      </c>
      <c r="F281" s="107">
        <f>SUM(F282:F285)</f>
        <v>34219084.240000002</v>
      </c>
      <c r="G281" s="175">
        <f>F281/E281*100</f>
        <v>73.133907200654008</v>
      </c>
      <c r="H281" s="187" t="s">
        <v>163</v>
      </c>
      <c r="I281" s="35"/>
    </row>
    <row r="282" spans="1:9" ht="25.5" customHeight="1" x14ac:dyDescent="0.2">
      <c r="A282" s="24"/>
      <c r="B282" s="213"/>
      <c r="C282" s="17"/>
      <c r="D282" s="145" t="s">
        <v>18</v>
      </c>
      <c r="E282" s="100">
        <v>45696849.530000001</v>
      </c>
      <c r="F282" s="100">
        <v>33202536.48</v>
      </c>
      <c r="G282" s="101">
        <f>F282/E282*100</f>
        <v>72.658261612110735</v>
      </c>
      <c r="H282" s="188"/>
      <c r="I282" s="35"/>
    </row>
    <row r="283" spans="1:9" ht="21" customHeight="1" x14ac:dyDescent="0.2">
      <c r="A283" s="24"/>
      <c r="B283" s="213"/>
      <c r="C283" s="17"/>
      <c r="D283" s="145" t="s">
        <v>19</v>
      </c>
      <c r="E283" s="100">
        <v>0</v>
      </c>
      <c r="F283" s="100">
        <v>0</v>
      </c>
      <c r="G283" s="101">
        <v>0</v>
      </c>
      <c r="H283" s="188"/>
      <c r="I283" s="35"/>
    </row>
    <row r="284" spans="1:9" ht="20.25" customHeight="1" x14ac:dyDescent="0.2">
      <c r="A284" s="24"/>
      <c r="B284" s="213"/>
      <c r="C284" s="17"/>
      <c r="D284" s="145" t="s">
        <v>20</v>
      </c>
      <c r="E284" s="100">
        <v>0</v>
      </c>
      <c r="F284" s="100">
        <v>0</v>
      </c>
      <c r="G284" s="101">
        <v>0</v>
      </c>
      <c r="H284" s="188"/>
      <c r="I284" s="35"/>
    </row>
    <row r="285" spans="1:9" ht="23.25" customHeight="1" x14ac:dyDescent="0.2">
      <c r="A285" s="24"/>
      <c r="B285" s="214"/>
      <c r="C285" s="26"/>
      <c r="D285" s="145" t="s">
        <v>22</v>
      </c>
      <c r="E285" s="172">
        <v>1092780</v>
      </c>
      <c r="F285" s="172">
        <v>1016547.76</v>
      </c>
      <c r="G285" s="176">
        <f t="shared" ref="G285:G293" si="12">F285/E285*100</f>
        <v>93.024008492102723</v>
      </c>
      <c r="H285" s="189"/>
      <c r="I285" s="35"/>
    </row>
    <row r="286" spans="1:9" ht="18.75" customHeight="1" x14ac:dyDescent="0.2">
      <c r="A286" s="15" t="s">
        <v>145</v>
      </c>
      <c r="B286" s="233" t="s">
        <v>44</v>
      </c>
      <c r="C286" s="16"/>
      <c r="D286" s="143" t="s">
        <v>21</v>
      </c>
      <c r="E286" s="102">
        <f>SUM(E287:E290)</f>
        <v>79841889.569999993</v>
      </c>
      <c r="F286" s="102">
        <f>SUM(F287:F290)</f>
        <v>38018405.770000003</v>
      </c>
      <c r="G286" s="177">
        <f t="shared" si="12"/>
        <v>47.617116747553958</v>
      </c>
      <c r="H286" s="187" t="s">
        <v>164</v>
      </c>
      <c r="I286" s="35"/>
    </row>
    <row r="287" spans="1:9" ht="21.75" customHeight="1" x14ac:dyDescent="0.2">
      <c r="A287" s="24"/>
      <c r="B287" s="213"/>
      <c r="C287" s="17"/>
      <c r="D287" s="145" t="s">
        <v>18</v>
      </c>
      <c r="E287" s="100">
        <v>8321209.3200000003</v>
      </c>
      <c r="F287" s="100">
        <v>7826747.5199999996</v>
      </c>
      <c r="G287" s="101">
        <f t="shared" si="12"/>
        <v>94.057813221792614</v>
      </c>
      <c r="H287" s="188"/>
      <c r="I287" s="35"/>
    </row>
    <row r="288" spans="1:9" ht="20.25" customHeight="1" x14ac:dyDescent="0.2">
      <c r="A288" s="24"/>
      <c r="B288" s="213"/>
      <c r="C288" s="17"/>
      <c r="D288" s="145" t="s">
        <v>19</v>
      </c>
      <c r="E288" s="100">
        <f>37320680.25-E289</f>
        <v>23078880.25</v>
      </c>
      <c r="F288" s="100">
        <f>17703791.25-F289</f>
        <v>13800466.65</v>
      </c>
      <c r="G288" s="101">
        <f t="shared" si="12"/>
        <v>59.796950720778582</v>
      </c>
      <c r="H288" s="188"/>
      <c r="I288" s="89"/>
    </row>
    <row r="289" spans="1:12" ht="21" customHeight="1" x14ac:dyDescent="0.2">
      <c r="A289" s="24"/>
      <c r="B289" s="213"/>
      <c r="C289" s="17"/>
      <c r="D289" s="145" t="s">
        <v>20</v>
      </c>
      <c r="E289" s="100">
        <v>14241800</v>
      </c>
      <c r="F289" s="100">
        <v>3903324.6</v>
      </c>
      <c r="G289" s="101">
        <f t="shared" si="12"/>
        <v>27.407522925472904</v>
      </c>
      <c r="H289" s="188"/>
      <c r="I289" s="35"/>
    </row>
    <row r="290" spans="1:12" ht="21.75" customHeight="1" x14ac:dyDescent="0.2">
      <c r="A290" s="25"/>
      <c r="B290" s="214"/>
      <c r="C290" s="26"/>
      <c r="D290" s="145" t="s">
        <v>22</v>
      </c>
      <c r="E290" s="172">
        <v>34200000</v>
      </c>
      <c r="F290" s="172">
        <v>12487867</v>
      </c>
      <c r="G290" s="176">
        <f t="shared" si="12"/>
        <v>36.514230994152044</v>
      </c>
      <c r="H290" s="189"/>
      <c r="I290" s="35"/>
    </row>
    <row r="291" spans="1:12" ht="24.75" customHeight="1" x14ac:dyDescent="0.2">
      <c r="A291" s="24" t="s">
        <v>146</v>
      </c>
      <c r="B291" s="213" t="s">
        <v>45</v>
      </c>
      <c r="C291" s="17"/>
      <c r="D291" s="144" t="s">
        <v>21</v>
      </c>
      <c r="E291" s="104">
        <f>SUM(E292:E295)</f>
        <v>16771255.08</v>
      </c>
      <c r="F291" s="104">
        <f>SUM(F292:F295)</f>
        <v>8168473.8200000003</v>
      </c>
      <c r="G291" s="179">
        <f t="shared" si="12"/>
        <v>48.705202926291669</v>
      </c>
      <c r="H291" s="187" t="s">
        <v>159</v>
      </c>
      <c r="I291" s="50"/>
      <c r="K291" s="293"/>
    </row>
    <row r="292" spans="1:12" ht="21.75" customHeight="1" x14ac:dyDescent="0.2">
      <c r="A292" s="24"/>
      <c r="B292" s="213"/>
      <c r="C292" s="17"/>
      <c r="D292" s="145" t="s">
        <v>18</v>
      </c>
      <c r="E292" s="100">
        <v>8915703.0800000001</v>
      </c>
      <c r="F292" s="100">
        <v>7105423.8200000003</v>
      </c>
      <c r="G292" s="101">
        <f t="shared" si="12"/>
        <v>79.695608481389669</v>
      </c>
      <c r="H292" s="188"/>
      <c r="I292" s="50"/>
      <c r="K292" s="293"/>
    </row>
    <row r="293" spans="1:12" ht="21.75" customHeight="1" x14ac:dyDescent="0.2">
      <c r="A293" s="24"/>
      <c r="B293" s="213"/>
      <c r="C293" s="17"/>
      <c r="D293" s="145" t="s">
        <v>19</v>
      </c>
      <c r="E293" s="100">
        <v>3537082</v>
      </c>
      <c r="F293" s="100">
        <v>651000</v>
      </c>
      <c r="G293" s="101">
        <f t="shared" si="12"/>
        <v>18.405001636942544</v>
      </c>
      <c r="H293" s="188"/>
      <c r="I293" s="50"/>
      <c r="K293" s="293"/>
    </row>
    <row r="294" spans="1:12" ht="19.5" customHeight="1" x14ac:dyDescent="0.2">
      <c r="A294" s="24"/>
      <c r="B294" s="213"/>
      <c r="C294" s="17"/>
      <c r="D294" s="145" t="s">
        <v>20</v>
      </c>
      <c r="E294" s="100">
        <v>0</v>
      </c>
      <c r="F294" s="100">
        <v>0</v>
      </c>
      <c r="G294" s="101">
        <v>0</v>
      </c>
      <c r="H294" s="188"/>
      <c r="I294" s="50"/>
      <c r="K294" s="293"/>
    </row>
    <row r="295" spans="1:12" ht="21" customHeight="1" x14ac:dyDescent="0.2">
      <c r="A295" s="24"/>
      <c r="B295" s="214"/>
      <c r="C295" s="26"/>
      <c r="D295" s="145" t="s">
        <v>22</v>
      </c>
      <c r="E295" s="172">
        <v>4318470</v>
      </c>
      <c r="F295" s="172">
        <v>412050</v>
      </c>
      <c r="G295" s="176">
        <f>F295/E295*100</f>
        <v>9.5415737518148784</v>
      </c>
      <c r="H295" s="189"/>
      <c r="I295" s="50"/>
      <c r="K295" s="13"/>
    </row>
    <row r="296" spans="1:12" ht="21.75" customHeight="1" x14ac:dyDescent="0.2">
      <c r="A296" s="15" t="s">
        <v>147</v>
      </c>
      <c r="B296" s="233" t="s">
        <v>112</v>
      </c>
      <c r="C296" s="16"/>
      <c r="D296" s="143" t="s">
        <v>21</v>
      </c>
      <c r="E296" s="102">
        <f>SUM(E297:E300)</f>
        <v>40616972.310000002</v>
      </c>
      <c r="F296" s="102">
        <f>SUM(F297:F300)</f>
        <v>31812093.640000001</v>
      </c>
      <c r="G296" s="103">
        <f>F296/E296*100</f>
        <v>78.322168863797316</v>
      </c>
      <c r="H296" s="187" t="s">
        <v>159</v>
      </c>
      <c r="I296" s="37"/>
      <c r="K296" s="13"/>
    </row>
    <row r="297" spans="1:12" ht="22.5" customHeight="1" x14ac:dyDescent="0.2">
      <c r="A297" s="119"/>
      <c r="B297" s="213"/>
      <c r="C297" s="17"/>
      <c r="D297" s="145" t="s">
        <v>18</v>
      </c>
      <c r="E297" s="100">
        <v>25430472.309999999</v>
      </c>
      <c r="F297" s="100">
        <v>20666643.640000001</v>
      </c>
      <c r="G297" s="101">
        <f>F297/E297*100</f>
        <v>81.267242653111396</v>
      </c>
      <c r="H297" s="188"/>
      <c r="I297" s="87"/>
      <c r="K297" s="13"/>
    </row>
    <row r="298" spans="1:12" ht="18.75" customHeight="1" x14ac:dyDescent="0.2">
      <c r="A298" s="119"/>
      <c r="B298" s="213"/>
      <c r="C298" s="86"/>
      <c r="D298" s="145" t="s">
        <v>19</v>
      </c>
      <c r="E298" s="100">
        <v>15186500</v>
      </c>
      <c r="F298" s="100">
        <v>11145450</v>
      </c>
      <c r="G298" s="101">
        <f>F298/E298*100</f>
        <v>73.390511309386625</v>
      </c>
      <c r="H298" s="188"/>
      <c r="I298" s="81"/>
      <c r="J298" s="82"/>
      <c r="K298" s="83"/>
      <c r="L298" s="83"/>
    </row>
    <row r="299" spans="1:12" ht="21.75" customHeight="1" x14ac:dyDescent="0.2">
      <c r="A299" s="119"/>
      <c r="B299" s="213"/>
      <c r="C299" s="17"/>
      <c r="D299" s="145" t="s">
        <v>20</v>
      </c>
      <c r="E299" s="100">
        <v>0</v>
      </c>
      <c r="F299" s="100">
        <v>0</v>
      </c>
      <c r="G299" s="101">
        <v>0</v>
      </c>
      <c r="H299" s="188"/>
      <c r="I299" s="81"/>
      <c r="J299" s="82"/>
      <c r="K299" s="83"/>
      <c r="L299" s="83"/>
    </row>
    <row r="300" spans="1:12" ht="21.75" customHeight="1" thickBot="1" x14ac:dyDescent="0.25">
      <c r="A300" s="120"/>
      <c r="B300" s="215"/>
      <c r="C300" s="19"/>
      <c r="D300" s="146" t="s">
        <v>22</v>
      </c>
      <c r="E300" s="97">
        <v>0</v>
      </c>
      <c r="F300" s="97">
        <v>0</v>
      </c>
      <c r="G300" s="106">
        <v>0</v>
      </c>
      <c r="H300" s="189"/>
      <c r="I300" s="37"/>
      <c r="K300" s="13"/>
    </row>
    <row r="301" spans="1:12" ht="22.5" customHeight="1" x14ac:dyDescent="0.2">
      <c r="A301" s="125"/>
      <c r="B301" s="125"/>
      <c r="C301" s="41"/>
      <c r="D301" s="162"/>
      <c r="E301" s="129"/>
      <c r="F301" s="129"/>
      <c r="G301" s="137"/>
      <c r="H301" s="22" t="s">
        <v>124</v>
      </c>
      <c r="I301" s="37"/>
      <c r="K301" s="13"/>
    </row>
    <row r="302" spans="1:12" ht="41.45" customHeight="1" x14ac:dyDescent="0.2">
      <c r="A302" s="234" t="s">
        <v>0</v>
      </c>
      <c r="B302" s="234" t="s">
        <v>29</v>
      </c>
      <c r="C302" s="234" t="s">
        <v>60</v>
      </c>
      <c r="D302" s="235" t="s">
        <v>28</v>
      </c>
      <c r="E302" s="236"/>
      <c r="F302" s="237"/>
      <c r="G302" s="238" t="s">
        <v>62</v>
      </c>
      <c r="H302" s="234" t="s">
        <v>24</v>
      </c>
      <c r="I302" s="35"/>
    </row>
    <row r="303" spans="1:12" ht="43.15" customHeight="1" x14ac:dyDescent="0.2">
      <c r="A303" s="225"/>
      <c r="B303" s="225"/>
      <c r="C303" s="225"/>
      <c r="D303" s="150" t="s">
        <v>23</v>
      </c>
      <c r="E303" s="150" t="s">
        <v>61</v>
      </c>
      <c r="F303" s="150" t="s">
        <v>71</v>
      </c>
      <c r="G303" s="230"/>
      <c r="H303" s="225"/>
      <c r="I303" s="35"/>
    </row>
    <row r="304" spans="1:12" ht="17.45" customHeight="1" thickBot="1" x14ac:dyDescent="0.25">
      <c r="A304" s="23" t="s">
        <v>1</v>
      </c>
      <c r="B304" s="23" t="s">
        <v>2</v>
      </c>
      <c r="C304" s="23" t="s">
        <v>3</v>
      </c>
      <c r="D304" s="151" t="s">
        <v>4</v>
      </c>
      <c r="E304" s="151" t="s">
        <v>5</v>
      </c>
      <c r="F304" s="151" t="s">
        <v>6</v>
      </c>
      <c r="G304" s="151" t="s">
        <v>7</v>
      </c>
      <c r="H304" s="23" t="s">
        <v>8</v>
      </c>
      <c r="I304" s="35"/>
    </row>
    <row r="305" spans="1:12" ht="19.5" customHeight="1" x14ac:dyDescent="0.2">
      <c r="A305" s="204" t="s">
        <v>15</v>
      </c>
      <c r="B305" s="207" t="s">
        <v>113</v>
      </c>
      <c r="C305" s="210" t="s">
        <v>106</v>
      </c>
      <c r="D305" s="142" t="s">
        <v>21</v>
      </c>
      <c r="E305" s="107">
        <f>SUM(E306:E309)</f>
        <v>108391732.46000001</v>
      </c>
      <c r="F305" s="107">
        <f>SUM(F306:F309)</f>
        <v>54715206.710000001</v>
      </c>
      <c r="G305" s="175">
        <f>F305/E305*100</f>
        <v>50.479132926666381</v>
      </c>
      <c r="H305" s="190" t="s">
        <v>157</v>
      </c>
      <c r="I305" s="39"/>
    </row>
    <row r="306" spans="1:12" ht="35.25" customHeight="1" x14ac:dyDescent="0.2">
      <c r="A306" s="205"/>
      <c r="B306" s="208"/>
      <c r="C306" s="211"/>
      <c r="D306" s="143" t="s">
        <v>18</v>
      </c>
      <c r="E306" s="102">
        <v>35895532.460000001</v>
      </c>
      <c r="F306" s="102">
        <v>21457452.66</v>
      </c>
      <c r="G306" s="179">
        <f>F306/E306*100</f>
        <v>59.777502071911037</v>
      </c>
      <c r="H306" s="188"/>
      <c r="I306" s="39"/>
      <c r="J306" s="78"/>
    </row>
    <row r="307" spans="1:12" ht="39.75" customHeight="1" x14ac:dyDescent="0.2">
      <c r="A307" s="205"/>
      <c r="B307" s="208"/>
      <c r="C307" s="211"/>
      <c r="D307" s="143" t="s">
        <v>19</v>
      </c>
      <c r="E307" s="102">
        <f>72496200-E308</f>
        <v>52976200</v>
      </c>
      <c r="F307" s="102">
        <f>33257754.05-F308</f>
        <v>14888267.370000001</v>
      </c>
      <c r="G307" s="179">
        <f>F307/E307*100</f>
        <v>28.10369065731404</v>
      </c>
      <c r="H307" s="188"/>
      <c r="I307" s="70"/>
      <c r="J307" s="2"/>
      <c r="K307" s="2"/>
    </row>
    <row r="308" spans="1:12" ht="32.25" customHeight="1" x14ac:dyDescent="0.2">
      <c r="A308" s="205"/>
      <c r="B308" s="208"/>
      <c r="C308" s="211"/>
      <c r="D308" s="143" t="s">
        <v>20</v>
      </c>
      <c r="E308" s="102">
        <v>19520000</v>
      </c>
      <c r="F308" s="102">
        <v>18369486.68</v>
      </c>
      <c r="G308" s="179">
        <f>F308/E308*100</f>
        <v>94.105976844262301</v>
      </c>
      <c r="H308" s="188"/>
      <c r="I308" s="167"/>
      <c r="J308" s="3"/>
      <c r="K308" s="2"/>
    </row>
    <row r="309" spans="1:12" ht="44.25" customHeight="1" thickBot="1" x14ac:dyDescent="0.25">
      <c r="A309" s="206"/>
      <c r="B309" s="209"/>
      <c r="C309" s="212"/>
      <c r="D309" s="161" t="s">
        <v>22</v>
      </c>
      <c r="E309" s="115">
        <v>0</v>
      </c>
      <c r="F309" s="115">
        <v>0</v>
      </c>
      <c r="G309" s="182">
        <v>0</v>
      </c>
      <c r="H309" s="191"/>
      <c r="I309" s="39"/>
      <c r="J309" s="40"/>
      <c r="K309" s="40"/>
    </row>
    <row r="310" spans="1:12" x14ac:dyDescent="0.2">
      <c r="A310" s="166" t="s">
        <v>16</v>
      </c>
      <c r="B310" s="207" t="s">
        <v>114</v>
      </c>
      <c r="C310" s="210" t="s">
        <v>106</v>
      </c>
      <c r="D310" s="142" t="s">
        <v>21</v>
      </c>
      <c r="E310" s="107">
        <f>E311+E312</f>
        <v>120354816.09999999</v>
      </c>
      <c r="F310" s="107">
        <f>F311+F312</f>
        <v>74919246.819999993</v>
      </c>
      <c r="G310" s="105">
        <f>F310/E310*100</f>
        <v>62.248648826608942</v>
      </c>
      <c r="H310" s="219"/>
      <c r="I310" s="39"/>
      <c r="J310" s="40"/>
      <c r="K310" s="40"/>
    </row>
    <row r="311" spans="1:12" x14ac:dyDescent="0.2">
      <c r="A311" s="119"/>
      <c r="B311" s="208"/>
      <c r="C311" s="211"/>
      <c r="D311" s="143" t="s">
        <v>18</v>
      </c>
      <c r="E311" s="104">
        <f>E316+E321+E330</f>
        <v>104058701.16</v>
      </c>
      <c r="F311" s="104">
        <f>F316+F321+F330</f>
        <v>65603542.869999997</v>
      </c>
      <c r="G311" s="105">
        <f>F311/E311*100</f>
        <v>63.044745070504391</v>
      </c>
      <c r="H311" s="220"/>
      <c r="I311" s="39"/>
      <c r="J311" s="40"/>
      <c r="K311" s="40"/>
    </row>
    <row r="312" spans="1:12" x14ac:dyDescent="0.2">
      <c r="A312" s="119"/>
      <c r="B312" s="208"/>
      <c r="C312" s="211"/>
      <c r="D312" s="143" t="s">
        <v>19</v>
      </c>
      <c r="E312" s="104">
        <f>E317+E322+E331</f>
        <v>16296114.939999999</v>
      </c>
      <c r="F312" s="104">
        <f>F317+F322+F331</f>
        <v>9315703.9499999993</v>
      </c>
      <c r="G312" s="105">
        <f>F312/E312*100</f>
        <v>57.165183139043322</v>
      </c>
      <c r="H312" s="220"/>
      <c r="I312" s="70"/>
      <c r="J312" s="40"/>
      <c r="K312" s="40"/>
    </row>
    <row r="313" spans="1:12" x14ac:dyDescent="0.2">
      <c r="A313" s="119"/>
      <c r="B313" s="208"/>
      <c r="C313" s="211"/>
      <c r="D313" s="143" t="s">
        <v>20</v>
      </c>
      <c r="E313" s="104">
        <f>E318+E323+E332</f>
        <v>0</v>
      </c>
      <c r="F313" s="104">
        <v>0</v>
      </c>
      <c r="G313" s="103">
        <v>0</v>
      </c>
      <c r="H313" s="220"/>
      <c r="I313" s="39"/>
      <c r="J313" s="40"/>
      <c r="K313" s="40"/>
    </row>
    <row r="314" spans="1:12" x14ac:dyDescent="0.2">
      <c r="A314" s="121"/>
      <c r="B314" s="218"/>
      <c r="C314" s="217"/>
      <c r="D314" s="143" t="s">
        <v>22</v>
      </c>
      <c r="E314" s="104">
        <v>0</v>
      </c>
      <c r="F314" s="104">
        <v>0</v>
      </c>
      <c r="G314" s="103">
        <v>0</v>
      </c>
      <c r="H314" s="221"/>
      <c r="I314" s="39"/>
      <c r="J314" s="40"/>
      <c r="K314" s="40"/>
    </row>
    <row r="315" spans="1:12" ht="18.75" customHeight="1" x14ac:dyDescent="0.3">
      <c r="A315" s="24" t="s">
        <v>148</v>
      </c>
      <c r="B315" s="213" t="s">
        <v>98</v>
      </c>
      <c r="C315" s="17"/>
      <c r="D315" s="144" t="s">
        <v>21</v>
      </c>
      <c r="E315" s="104">
        <f>SUM(E316:E319)</f>
        <v>37101778.130000003</v>
      </c>
      <c r="F315" s="104">
        <f>SUM(F316:F319)</f>
        <v>23847138.489999998</v>
      </c>
      <c r="G315" s="179">
        <f>F315/E315*100</f>
        <v>64.274920750274006</v>
      </c>
      <c r="H315" s="187" t="s">
        <v>153</v>
      </c>
      <c r="I315" s="50"/>
      <c r="J315" s="40"/>
      <c r="K315" s="40"/>
      <c r="L315" s="38"/>
    </row>
    <row r="316" spans="1:12" ht="18.75" x14ac:dyDescent="0.3">
      <c r="A316" s="24"/>
      <c r="B316" s="213"/>
      <c r="C316" s="17"/>
      <c r="D316" s="145" t="s">
        <v>18</v>
      </c>
      <c r="E316" s="100">
        <v>20879063.190000001</v>
      </c>
      <c r="F316" s="100">
        <v>14539594.289999999</v>
      </c>
      <c r="G316" s="101">
        <f>F316/E316*100</f>
        <v>69.637196638993444</v>
      </c>
      <c r="H316" s="188"/>
      <c r="I316" s="50"/>
      <c r="J316" s="78"/>
      <c r="K316" s="78"/>
      <c r="L316" s="38"/>
    </row>
    <row r="317" spans="1:12" x14ac:dyDescent="0.2">
      <c r="A317" s="24"/>
      <c r="B317" s="213"/>
      <c r="C317" s="17"/>
      <c r="D317" s="145" t="s">
        <v>19</v>
      </c>
      <c r="E317" s="100">
        <v>16222714.939999999</v>
      </c>
      <c r="F317" s="100">
        <v>9307544.1999999993</v>
      </c>
      <c r="G317" s="101">
        <f>F317/E317*100</f>
        <v>57.373529858745087</v>
      </c>
      <c r="H317" s="188"/>
      <c r="I317" s="50"/>
      <c r="J317" s="10"/>
      <c r="K317" s="10"/>
    </row>
    <row r="318" spans="1:12" ht="21.75" customHeight="1" x14ac:dyDescent="0.2">
      <c r="A318" s="24"/>
      <c r="B318" s="213"/>
      <c r="C318" s="17"/>
      <c r="D318" s="145" t="s">
        <v>20</v>
      </c>
      <c r="E318" s="100">
        <v>0</v>
      </c>
      <c r="F318" s="100">
        <v>0</v>
      </c>
      <c r="G318" s="101">
        <v>0</v>
      </c>
      <c r="H318" s="188"/>
      <c r="I318" s="50"/>
    </row>
    <row r="319" spans="1:12" ht="21" customHeight="1" thickBot="1" x14ac:dyDescent="0.25">
      <c r="A319" s="24"/>
      <c r="B319" s="214"/>
      <c r="C319" s="26"/>
      <c r="D319" s="145" t="s">
        <v>22</v>
      </c>
      <c r="E319" s="100">
        <v>0</v>
      </c>
      <c r="F319" s="100">
        <v>0</v>
      </c>
      <c r="G319" s="101">
        <v>0</v>
      </c>
      <c r="H319" s="189"/>
      <c r="I319" s="50"/>
      <c r="J319" s="40"/>
      <c r="K319" s="40"/>
      <c r="L319" s="40"/>
    </row>
    <row r="320" spans="1:12" ht="21" customHeight="1" x14ac:dyDescent="0.2">
      <c r="A320" s="15" t="s">
        <v>149</v>
      </c>
      <c r="B320" s="213" t="s">
        <v>115</v>
      </c>
      <c r="C320" s="17"/>
      <c r="D320" s="144" t="s">
        <v>21</v>
      </c>
      <c r="E320" s="104">
        <f>SUM(E321:E324)</f>
        <v>82721276.890000001</v>
      </c>
      <c r="F320" s="104">
        <f>SUM(F321:F324)</f>
        <v>50637758.759999998</v>
      </c>
      <c r="G320" s="179">
        <f>F320/E320*100</f>
        <v>61.214914304739764</v>
      </c>
      <c r="H320" s="190" t="s">
        <v>154</v>
      </c>
      <c r="I320" s="50"/>
      <c r="J320" s="40"/>
      <c r="K320" s="40"/>
    </row>
    <row r="321" spans="1:12" ht="22.15" customHeight="1" x14ac:dyDescent="0.2">
      <c r="A321" s="24"/>
      <c r="B321" s="213"/>
      <c r="C321" s="17"/>
      <c r="D321" s="145" t="s">
        <v>18</v>
      </c>
      <c r="E321" s="100">
        <v>82721276.890000001</v>
      </c>
      <c r="F321" s="100">
        <v>50637758.759999998</v>
      </c>
      <c r="G321" s="176">
        <f>F321/E321*100</f>
        <v>61.214914304739764</v>
      </c>
      <c r="H321" s="188"/>
      <c r="I321" s="50"/>
    </row>
    <row r="322" spans="1:12" ht="16.899999999999999" customHeight="1" x14ac:dyDescent="0.2">
      <c r="A322" s="24"/>
      <c r="B322" s="213"/>
      <c r="C322" s="17"/>
      <c r="D322" s="145" t="s">
        <v>19</v>
      </c>
      <c r="E322" s="100">
        <v>0</v>
      </c>
      <c r="F322" s="100">
        <v>0</v>
      </c>
      <c r="G322" s="176">
        <v>0</v>
      </c>
      <c r="H322" s="188"/>
      <c r="I322" s="50"/>
    </row>
    <row r="323" spans="1:12" ht="16.899999999999999" customHeight="1" x14ac:dyDescent="0.2">
      <c r="A323" s="24"/>
      <c r="B323" s="213"/>
      <c r="C323" s="17"/>
      <c r="D323" s="145" t="s">
        <v>20</v>
      </c>
      <c r="E323" s="100">
        <v>0</v>
      </c>
      <c r="F323" s="100">
        <v>0</v>
      </c>
      <c r="G323" s="176">
        <v>0</v>
      </c>
      <c r="H323" s="188"/>
      <c r="I323" s="50"/>
    </row>
    <row r="324" spans="1:12" ht="16.899999999999999" customHeight="1" thickBot="1" x14ac:dyDescent="0.25">
      <c r="A324" s="28"/>
      <c r="B324" s="215"/>
      <c r="C324" s="19"/>
      <c r="D324" s="146" t="s">
        <v>22</v>
      </c>
      <c r="E324" s="97">
        <v>0</v>
      </c>
      <c r="F324" s="97">
        <v>0</v>
      </c>
      <c r="G324" s="178">
        <v>0</v>
      </c>
      <c r="H324" s="191"/>
      <c r="I324" s="50"/>
    </row>
    <row r="325" spans="1:12" ht="23.25" customHeight="1" thickBot="1" x14ac:dyDescent="0.25">
      <c r="A325" s="138"/>
      <c r="B325" s="138"/>
      <c r="C325" s="138"/>
      <c r="D325" s="163"/>
      <c r="E325" s="163"/>
      <c r="F325" s="163"/>
      <c r="G325" s="163"/>
      <c r="H325" s="22" t="s">
        <v>125</v>
      </c>
      <c r="I325" s="50"/>
    </row>
    <row r="326" spans="1:12" ht="41.45" customHeight="1" x14ac:dyDescent="0.2">
      <c r="A326" s="222" t="s">
        <v>0</v>
      </c>
      <c r="B326" s="224" t="s">
        <v>29</v>
      </c>
      <c r="C326" s="224" t="s">
        <v>60</v>
      </c>
      <c r="D326" s="226" t="s">
        <v>28</v>
      </c>
      <c r="E326" s="227"/>
      <c r="F326" s="228"/>
      <c r="G326" s="229" t="s">
        <v>62</v>
      </c>
      <c r="H326" s="231" t="s">
        <v>24</v>
      </c>
      <c r="I326" s="35"/>
    </row>
    <row r="327" spans="1:12" ht="43.15" customHeight="1" x14ac:dyDescent="0.2">
      <c r="A327" s="223"/>
      <c r="B327" s="225"/>
      <c r="C327" s="225"/>
      <c r="D327" s="150" t="s">
        <v>23</v>
      </c>
      <c r="E327" s="150" t="s">
        <v>61</v>
      </c>
      <c r="F327" s="150" t="s">
        <v>71</v>
      </c>
      <c r="G327" s="230"/>
      <c r="H327" s="232"/>
      <c r="I327" s="35"/>
    </row>
    <row r="328" spans="1:12" ht="17.45" customHeight="1" thickBot="1" x14ac:dyDescent="0.25">
      <c r="A328" s="139" t="s">
        <v>1</v>
      </c>
      <c r="B328" s="23" t="s">
        <v>2</v>
      </c>
      <c r="C328" s="23" t="s">
        <v>3</v>
      </c>
      <c r="D328" s="151" t="s">
        <v>4</v>
      </c>
      <c r="E328" s="151" t="s">
        <v>5</v>
      </c>
      <c r="F328" s="151" t="s">
        <v>6</v>
      </c>
      <c r="G328" s="151" t="s">
        <v>7</v>
      </c>
      <c r="H328" s="140" t="s">
        <v>8</v>
      </c>
      <c r="I328" s="35"/>
    </row>
    <row r="329" spans="1:12" ht="21.75" customHeight="1" x14ac:dyDescent="0.2">
      <c r="A329" s="29" t="s">
        <v>150</v>
      </c>
      <c r="B329" s="216" t="s">
        <v>116</v>
      </c>
      <c r="C329" s="30"/>
      <c r="D329" s="142" t="s">
        <v>21</v>
      </c>
      <c r="E329" s="107">
        <f>SUM(E330:E333)</f>
        <v>531761.08000000007</v>
      </c>
      <c r="F329" s="107">
        <f>SUM(F330:F333)</f>
        <v>434349.57</v>
      </c>
      <c r="G329" s="108">
        <f>F329/E329*100</f>
        <v>81.681338920102988</v>
      </c>
      <c r="H329" s="190"/>
      <c r="I329" s="41"/>
    </row>
    <row r="330" spans="1:12" ht="18.75" customHeight="1" x14ac:dyDescent="0.2">
      <c r="A330" s="24"/>
      <c r="B330" s="213"/>
      <c r="C330" s="17"/>
      <c r="D330" s="145" t="s">
        <v>18</v>
      </c>
      <c r="E330" s="100">
        <v>458361.08</v>
      </c>
      <c r="F330" s="100">
        <v>426189.82</v>
      </c>
      <c r="G330" s="101">
        <f>F330/E330*100</f>
        <v>92.981240902914351</v>
      </c>
      <c r="H330" s="188"/>
      <c r="I330" s="41"/>
    </row>
    <row r="331" spans="1:12" ht="21" customHeight="1" x14ac:dyDescent="0.2">
      <c r="A331" s="24"/>
      <c r="B331" s="213"/>
      <c r="C331" s="17"/>
      <c r="D331" s="145" t="s">
        <v>19</v>
      </c>
      <c r="E331" s="100">
        <v>73400</v>
      </c>
      <c r="F331" s="100">
        <v>8159.75</v>
      </c>
      <c r="G331" s="101">
        <f>F331/E331*100</f>
        <v>11.116825613079019</v>
      </c>
      <c r="H331" s="188"/>
      <c r="I331" s="41"/>
    </row>
    <row r="332" spans="1:12" ht="21" customHeight="1" x14ac:dyDescent="0.2">
      <c r="A332" s="24"/>
      <c r="B332" s="213"/>
      <c r="C332" s="17"/>
      <c r="D332" s="145" t="s">
        <v>20</v>
      </c>
      <c r="E332" s="100">
        <v>0</v>
      </c>
      <c r="F332" s="100">
        <v>0</v>
      </c>
      <c r="G332" s="101">
        <v>0</v>
      </c>
      <c r="H332" s="188"/>
      <c r="I332" s="41"/>
    </row>
    <row r="333" spans="1:12" ht="20.45" customHeight="1" thickBot="1" x14ac:dyDescent="0.25">
      <c r="A333" s="28"/>
      <c r="B333" s="215"/>
      <c r="C333" s="19"/>
      <c r="D333" s="146" t="s">
        <v>22</v>
      </c>
      <c r="E333" s="97">
        <v>0</v>
      </c>
      <c r="F333" s="97">
        <v>0</v>
      </c>
      <c r="G333" s="106">
        <v>0</v>
      </c>
      <c r="H333" s="191"/>
      <c r="I333" s="41"/>
    </row>
    <row r="334" spans="1:12" x14ac:dyDescent="0.2">
      <c r="A334" s="192"/>
      <c r="B334" s="195" t="s">
        <v>26</v>
      </c>
      <c r="C334" s="198"/>
      <c r="D334" s="142" t="s">
        <v>21</v>
      </c>
      <c r="E334" s="107">
        <f>SUM(E335:E338)</f>
        <v>2949374067.5400004</v>
      </c>
      <c r="F334" s="107">
        <f>SUM(F335:F338)</f>
        <v>2022755877.54</v>
      </c>
      <c r="G334" s="108">
        <f>F334/E334*100</f>
        <v>68.582547727732972</v>
      </c>
      <c r="H334" s="201"/>
      <c r="I334" s="39"/>
      <c r="J334" s="2"/>
      <c r="K334" s="13"/>
    </row>
    <row r="335" spans="1:12" ht="18.75" x14ac:dyDescent="0.2">
      <c r="A335" s="193"/>
      <c r="B335" s="196"/>
      <c r="C335" s="199"/>
      <c r="D335" s="143" t="s">
        <v>18</v>
      </c>
      <c r="E335" s="102">
        <f>E7+E31+E55+E74+E103+E156+E161+E185+E190+E224+E253+E306+E311</f>
        <v>1581986880.7700002</v>
      </c>
      <c r="F335" s="102">
        <f>F7+F31+F55+F74+F103+F156+F161+F185+F190+F224+F253+F306+F311</f>
        <v>1112165763.75</v>
      </c>
      <c r="G335" s="103">
        <f>F335/E335*100</f>
        <v>70.301832288816186</v>
      </c>
      <c r="H335" s="202"/>
      <c r="I335" s="39"/>
      <c r="J335" s="2"/>
      <c r="K335" s="14"/>
      <c r="L335" s="11"/>
    </row>
    <row r="336" spans="1:12" ht="18.75" x14ac:dyDescent="0.2">
      <c r="A336" s="193"/>
      <c r="B336" s="196"/>
      <c r="C336" s="199"/>
      <c r="D336" s="143" t="s">
        <v>19</v>
      </c>
      <c r="E336" s="102">
        <f>E8+E32+E56+E75+E104+E157+E162+E186+E191+E225+E254+E307++E312</f>
        <v>1172021544.21</v>
      </c>
      <c r="F336" s="102">
        <f>F8+F32+F56+F75+F104+F157+F162+F186+F191+F225+F254+F307+F312</f>
        <v>821224407.67999995</v>
      </c>
      <c r="G336" s="103">
        <f>F336/E336*100</f>
        <v>70.069053912617747</v>
      </c>
      <c r="H336" s="202"/>
      <c r="I336" s="39"/>
      <c r="J336" s="2"/>
      <c r="K336" s="14"/>
      <c r="L336" s="11"/>
    </row>
    <row r="337" spans="1:12" ht="18.75" x14ac:dyDescent="0.2">
      <c r="A337" s="193"/>
      <c r="B337" s="196"/>
      <c r="C337" s="199"/>
      <c r="D337" s="143" t="s">
        <v>20</v>
      </c>
      <c r="E337" s="102">
        <f>E9+E33+E57+E76+E105+E158+E163+E187+E192+E226+E255+E308+E313</f>
        <v>53757455.469999999</v>
      </c>
      <c r="F337" s="102">
        <f>F9+F33+F57+F76+F105+F158+F163+F187+F192+F226+F255+F308+F313</f>
        <v>28590481.460000001</v>
      </c>
      <c r="G337" s="103">
        <v>0</v>
      </c>
      <c r="H337" s="202"/>
      <c r="I337" s="39"/>
      <c r="J337" s="2"/>
      <c r="K337" s="14"/>
      <c r="L337" s="11"/>
    </row>
    <row r="338" spans="1:12" ht="16.5" thickBot="1" x14ac:dyDescent="0.25">
      <c r="A338" s="194"/>
      <c r="B338" s="197"/>
      <c r="C338" s="200"/>
      <c r="D338" s="161" t="s">
        <v>22</v>
      </c>
      <c r="E338" s="173">
        <f>E10+E34+E58+E77+E106+E159+E164+E188+E193+E227+E256+E309+E314</f>
        <v>141608187.09</v>
      </c>
      <c r="F338" s="173">
        <f>F10+F34+F58+F77+F106+F159+F164+F188+F193+F227+F256+F309+F314</f>
        <v>60775224.650000006</v>
      </c>
      <c r="G338" s="182">
        <f>F338/E338*100</f>
        <v>42.917874947000008</v>
      </c>
      <c r="H338" s="203"/>
      <c r="I338" s="39"/>
      <c r="K338" s="14"/>
      <c r="L338" s="14"/>
    </row>
    <row r="339" spans="1:12" ht="18.75" x14ac:dyDescent="0.2">
      <c r="A339" s="35"/>
      <c r="B339" s="42"/>
      <c r="C339" s="35"/>
      <c r="D339" s="32"/>
      <c r="E339" s="6"/>
      <c r="F339" s="6"/>
      <c r="G339" s="43"/>
      <c r="H339" s="39"/>
      <c r="I339" s="39"/>
      <c r="K339" s="11"/>
      <c r="L339" s="11"/>
    </row>
    <row r="340" spans="1:12" x14ac:dyDescent="0.2">
      <c r="E340" s="2"/>
      <c r="F340" s="2"/>
      <c r="G340" s="168"/>
      <c r="H340" s="44"/>
      <c r="I340" s="44"/>
      <c r="J340" s="2"/>
    </row>
    <row r="341" spans="1:12" x14ac:dyDescent="0.2">
      <c r="E341" s="2"/>
      <c r="F341" s="2"/>
      <c r="G341" s="168"/>
      <c r="H341" s="44"/>
      <c r="I341" s="44"/>
      <c r="J341" s="2"/>
    </row>
    <row r="342" spans="1:12" x14ac:dyDescent="0.2">
      <c r="E342" s="90"/>
      <c r="F342" s="2"/>
      <c r="G342" s="2"/>
      <c r="H342" s="183"/>
      <c r="I342" s="44"/>
    </row>
    <row r="343" spans="1:12" x14ac:dyDescent="0.2">
      <c r="E343" s="2"/>
      <c r="F343" s="2"/>
      <c r="G343" s="2"/>
      <c r="H343" s="44"/>
      <c r="I343" s="44"/>
    </row>
    <row r="344" spans="1:12" x14ac:dyDescent="0.2">
      <c r="E344" s="2"/>
      <c r="F344" s="2"/>
      <c r="G344" s="2"/>
      <c r="H344" s="44"/>
      <c r="I344" s="44"/>
    </row>
    <row r="345" spans="1:12" x14ac:dyDescent="0.2">
      <c r="F345" s="2"/>
      <c r="G345" s="2"/>
      <c r="H345" s="44"/>
      <c r="I345" s="44"/>
    </row>
    <row r="346" spans="1:12" x14ac:dyDescent="0.2">
      <c r="E346" s="3"/>
      <c r="F346" s="2"/>
      <c r="G346" s="2"/>
      <c r="H346" s="183"/>
      <c r="I346" s="44"/>
    </row>
    <row r="347" spans="1:12" x14ac:dyDescent="0.2">
      <c r="E347" s="168"/>
      <c r="F347" s="2"/>
      <c r="G347" s="2"/>
      <c r="H347" s="183"/>
      <c r="I347" s="44"/>
    </row>
    <row r="348" spans="1:12" x14ac:dyDescent="0.2">
      <c r="E348" s="168"/>
      <c r="F348" s="2"/>
      <c r="G348" s="2"/>
      <c r="H348" s="44"/>
      <c r="I348" s="44"/>
    </row>
    <row r="349" spans="1:12" x14ac:dyDescent="0.2">
      <c r="F349" s="2"/>
      <c r="G349" s="2"/>
      <c r="H349" s="44"/>
      <c r="I349" s="44"/>
    </row>
    <row r="350" spans="1:12" x14ac:dyDescent="0.2">
      <c r="E350" s="2"/>
      <c r="F350" s="2"/>
      <c r="G350" s="2"/>
      <c r="H350" s="44"/>
      <c r="I350" s="44"/>
    </row>
    <row r="351" spans="1:12" x14ac:dyDescent="0.2">
      <c r="E351" s="2"/>
      <c r="F351" s="2"/>
      <c r="G351" s="2"/>
      <c r="H351" s="44"/>
      <c r="I351" s="44"/>
    </row>
    <row r="352" spans="1:12" x14ac:dyDescent="0.2">
      <c r="F352" s="2"/>
      <c r="G352" s="2"/>
      <c r="H352" s="44"/>
      <c r="I352" s="44"/>
    </row>
    <row r="353" spans="6:9" x14ac:dyDescent="0.2">
      <c r="F353" s="2"/>
      <c r="G353" s="2"/>
      <c r="H353" s="44"/>
      <c r="I353" s="44"/>
    </row>
    <row r="354" spans="6:9" x14ac:dyDescent="0.2">
      <c r="F354" s="2"/>
      <c r="G354" s="2"/>
      <c r="H354" s="44"/>
      <c r="I354" s="44"/>
    </row>
    <row r="355" spans="6:9" x14ac:dyDescent="0.2">
      <c r="F355" s="2"/>
      <c r="G355" s="2"/>
      <c r="H355" s="44"/>
      <c r="I355" s="44"/>
    </row>
    <row r="356" spans="6:9" x14ac:dyDescent="0.2">
      <c r="F356" s="2"/>
      <c r="G356" s="2"/>
      <c r="H356" s="44"/>
      <c r="I356" s="44"/>
    </row>
    <row r="357" spans="6:9" x14ac:dyDescent="0.2">
      <c r="F357" s="2"/>
      <c r="G357" s="2"/>
      <c r="H357" s="44"/>
      <c r="I357" s="44"/>
    </row>
    <row r="358" spans="6:9" x14ac:dyDescent="0.2">
      <c r="F358" s="2"/>
      <c r="G358" s="2"/>
      <c r="H358" s="44"/>
      <c r="I358" s="44"/>
    </row>
    <row r="359" spans="6:9" x14ac:dyDescent="0.2">
      <c r="F359" s="2"/>
      <c r="G359" s="2"/>
      <c r="H359" s="44"/>
      <c r="I359" s="44"/>
    </row>
    <row r="360" spans="6:9" x14ac:dyDescent="0.2">
      <c r="F360" s="2"/>
      <c r="G360" s="2"/>
      <c r="H360" s="44"/>
      <c r="I360" s="44"/>
    </row>
    <row r="361" spans="6:9" x14ac:dyDescent="0.2">
      <c r="F361" s="2"/>
      <c r="G361" s="2"/>
      <c r="H361" s="44"/>
      <c r="I361" s="44"/>
    </row>
    <row r="362" spans="6:9" x14ac:dyDescent="0.2">
      <c r="F362" s="2"/>
      <c r="G362" s="2"/>
      <c r="H362" s="44"/>
      <c r="I362" s="44"/>
    </row>
    <row r="363" spans="6:9" x14ac:dyDescent="0.2">
      <c r="F363" s="2"/>
      <c r="G363" s="2"/>
      <c r="H363" s="44"/>
      <c r="I363" s="44"/>
    </row>
    <row r="364" spans="6:9" x14ac:dyDescent="0.2">
      <c r="F364" s="2"/>
      <c r="G364" s="2"/>
      <c r="H364" s="44"/>
      <c r="I364" s="44"/>
    </row>
    <row r="365" spans="6:9" x14ac:dyDescent="0.2">
      <c r="F365" s="2"/>
      <c r="G365" s="2"/>
      <c r="H365" s="44"/>
      <c r="I365" s="44"/>
    </row>
    <row r="366" spans="6:9" x14ac:dyDescent="0.2">
      <c r="F366" s="2"/>
      <c r="G366" s="2"/>
      <c r="H366" s="44"/>
      <c r="I366" s="44"/>
    </row>
    <row r="367" spans="6:9" x14ac:dyDescent="0.2">
      <c r="F367" s="2"/>
      <c r="G367" s="2"/>
      <c r="H367" s="44"/>
      <c r="I367" s="44"/>
    </row>
    <row r="368" spans="6:9" x14ac:dyDescent="0.2">
      <c r="F368" s="2"/>
      <c r="G368" s="2"/>
      <c r="H368" s="44"/>
      <c r="I368" s="44"/>
    </row>
    <row r="369" spans="6:9" x14ac:dyDescent="0.2">
      <c r="F369" s="2"/>
      <c r="G369" s="2"/>
      <c r="H369" s="44"/>
      <c r="I369" s="44"/>
    </row>
    <row r="370" spans="6:9" x14ac:dyDescent="0.2">
      <c r="F370" s="2"/>
      <c r="G370" s="2"/>
      <c r="H370" s="44"/>
      <c r="I370" s="44"/>
    </row>
    <row r="371" spans="6:9" x14ac:dyDescent="0.2">
      <c r="F371" s="2"/>
      <c r="G371" s="2"/>
      <c r="H371" s="44"/>
      <c r="I371" s="44"/>
    </row>
    <row r="372" spans="6:9" x14ac:dyDescent="0.2">
      <c r="F372" s="2"/>
      <c r="G372" s="2"/>
      <c r="H372" s="44"/>
      <c r="I372" s="44"/>
    </row>
    <row r="373" spans="6:9" x14ac:dyDescent="0.2">
      <c r="F373" s="2"/>
      <c r="G373" s="2"/>
      <c r="H373" s="44"/>
      <c r="I373" s="44"/>
    </row>
    <row r="374" spans="6:9" x14ac:dyDescent="0.2">
      <c r="F374" s="2"/>
      <c r="G374" s="2"/>
      <c r="H374" s="44"/>
      <c r="I374" s="44"/>
    </row>
    <row r="375" spans="6:9" x14ac:dyDescent="0.2">
      <c r="F375" s="2"/>
      <c r="G375" s="2"/>
      <c r="H375" s="44"/>
      <c r="I375" s="44"/>
    </row>
    <row r="376" spans="6:9" x14ac:dyDescent="0.2">
      <c r="F376" s="2"/>
      <c r="G376" s="2"/>
      <c r="H376" s="44"/>
      <c r="I376" s="44"/>
    </row>
    <row r="377" spans="6:9" x14ac:dyDescent="0.2">
      <c r="F377" s="2"/>
      <c r="G377" s="2"/>
      <c r="H377" s="44"/>
      <c r="I377" s="44"/>
    </row>
    <row r="378" spans="6:9" x14ac:dyDescent="0.2">
      <c r="H378" s="44"/>
      <c r="I378" s="44"/>
    </row>
    <row r="379" spans="6:9" x14ac:dyDescent="0.2">
      <c r="H379" s="44"/>
      <c r="I379" s="44"/>
    </row>
    <row r="380" spans="6:9" x14ac:dyDescent="0.2">
      <c r="H380" s="44"/>
      <c r="I380" s="44"/>
    </row>
    <row r="381" spans="6:9" x14ac:dyDescent="0.2">
      <c r="H381" s="44"/>
      <c r="I381" s="44"/>
    </row>
    <row r="382" spans="6:9" x14ac:dyDescent="0.2">
      <c r="H382" s="44"/>
      <c r="I382" s="44"/>
    </row>
    <row r="383" spans="6:9" x14ac:dyDescent="0.2">
      <c r="H383" s="44"/>
      <c r="I383" s="44"/>
    </row>
    <row r="384" spans="6:9" x14ac:dyDescent="0.2">
      <c r="H384" s="44"/>
      <c r="I384" s="44"/>
    </row>
    <row r="385" spans="8:9" x14ac:dyDescent="0.2">
      <c r="H385" s="44"/>
      <c r="I385" s="44"/>
    </row>
    <row r="386" spans="8:9" x14ac:dyDescent="0.2">
      <c r="H386" s="44"/>
      <c r="I386" s="44"/>
    </row>
    <row r="387" spans="8:9" x14ac:dyDescent="0.2">
      <c r="H387" s="44"/>
      <c r="I387" s="44"/>
    </row>
    <row r="388" spans="8:9" x14ac:dyDescent="0.2">
      <c r="H388" s="44"/>
      <c r="I388" s="44"/>
    </row>
    <row r="389" spans="8:9" x14ac:dyDescent="0.2">
      <c r="H389" s="44"/>
      <c r="I389" s="44"/>
    </row>
    <row r="390" spans="8:9" x14ac:dyDescent="0.2">
      <c r="H390" s="44"/>
      <c r="I390" s="44"/>
    </row>
    <row r="391" spans="8:9" x14ac:dyDescent="0.2">
      <c r="H391" s="44"/>
      <c r="I391" s="44"/>
    </row>
    <row r="392" spans="8:9" x14ac:dyDescent="0.2">
      <c r="H392" s="44"/>
      <c r="I392" s="44"/>
    </row>
    <row r="393" spans="8:9" x14ac:dyDescent="0.2">
      <c r="H393" s="44"/>
      <c r="I393" s="44"/>
    </row>
    <row r="394" spans="8:9" x14ac:dyDescent="0.2">
      <c r="H394" s="44"/>
      <c r="I394" s="44"/>
    </row>
    <row r="395" spans="8:9" x14ac:dyDescent="0.2">
      <c r="H395" s="44"/>
      <c r="I395" s="44"/>
    </row>
    <row r="396" spans="8:9" x14ac:dyDescent="0.2">
      <c r="H396" s="44"/>
      <c r="I396" s="44"/>
    </row>
    <row r="397" spans="8:9" x14ac:dyDescent="0.2">
      <c r="H397" s="44"/>
      <c r="I397" s="44"/>
    </row>
    <row r="398" spans="8:9" x14ac:dyDescent="0.2">
      <c r="H398" s="44"/>
      <c r="I398" s="44"/>
    </row>
    <row r="399" spans="8:9" x14ac:dyDescent="0.2">
      <c r="H399" s="44"/>
      <c r="I399" s="44"/>
    </row>
    <row r="400" spans="8:9" x14ac:dyDescent="0.2">
      <c r="H400" s="44"/>
      <c r="I400" s="44"/>
    </row>
    <row r="401" spans="8:9" x14ac:dyDescent="0.2">
      <c r="H401" s="44"/>
      <c r="I401" s="44"/>
    </row>
    <row r="402" spans="8:9" x14ac:dyDescent="0.2">
      <c r="H402" s="44"/>
      <c r="I402" s="44"/>
    </row>
    <row r="403" spans="8:9" x14ac:dyDescent="0.2">
      <c r="H403" s="44"/>
      <c r="I403" s="44"/>
    </row>
    <row r="404" spans="8:9" x14ac:dyDescent="0.2">
      <c r="H404" s="44"/>
      <c r="I404" s="44"/>
    </row>
    <row r="405" spans="8:9" x14ac:dyDescent="0.2">
      <c r="H405" s="44"/>
      <c r="I405" s="44"/>
    </row>
    <row r="406" spans="8:9" x14ac:dyDescent="0.2">
      <c r="H406" s="44"/>
      <c r="I406" s="44"/>
    </row>
    <row r="407" spans="8:9" x14ac:dyDescent="0.2">
      <c r="H407" s="44"/>
      <c r="I407" s="44"/>
    </row>
    <row r="408" spans="8:9" x14ac:dyDescent="0.2">
      <c r="H408" s="44"/>
      <c r="I408" s="44"/>
    </row>
    <row r="409" spans="8:9" x14ac:dyDescent="0.2">
      <c r="H409" s="44"/>
      <c r="I409" s="44"/>
    </row>
    <row r="410" spans="8:9" x14ac:dyDescent="0.2">
      <c r="H410" s="44"/>
      <c r="I410" s="44"/>
    </row>
    <row r="411" spans="8:9" x14ac:dyDescent="0.2">
      <c r="H411" s="44"/>
      <c r="I411" s="44"/>
    </row>
    <row r="412" spans="8:9" x14ac:dyDescent="0.2">
      <c r="H412" s="44"/>
      <c r="I412" s="44"/>
    </row>
    <row r="413" spans="8:9" x14ac:dyDescent="0.2">
      <c r="H413" s="44"/>
      <c r="I413" s="44"/>
    </row>
    <row r="414" spans="8:9" x14ac:dyDescent="0.2">
      <c r="H414" s="44"/>
      <c r="I414" s="44"/>
    </row>
    <row r="415" spans="8:9" x14ac:dyDescent="0.2">
      <c r="H415" s="44"/>
      <c r="I415" s="44"/>
    </row>
    <row r="416" spans="8:9" x14ac:dyDescent="0.2">
      <c r="H416" s="44"/>
      <c r="I416" s="44"/>
    </row>
    <row r="417" spans="8:9" x14ac:dyDescent="0.2">
      <c r="H417" s="44"/>
      <c r="I417" s="44"/>
    </row>
    <row r="418" spans="8:9" x14ac:dyDescent="0.2">
      <c r="H418" s="44"/>
      <c r="I418" s="44"/>
    </row>
    <row r="419" spans="8:9" x14ac:dyDescent="0.2">
      <c r="H419" s="44"/>
      <c r="I419" s="44"/>
    </row>
    <row r="420" spans="8:9" x14ac:dyDescent="0.2">
      <c r="H420" s="44"/>
      <c r="I420" s="44"/>
    </row>
    <row r="421" spans="8:9" x14ac:dyDescent="0.2">
      <c r="H421" s="44"/>
      <c r="I421" s="44"/>
    </row>
    <row r="422" spans="8:9" x14ac:dyDescent="0.2">
      <c r="H422" s="44"/>
      <c r="I422" s="44"/>
    </row>
    <row r="423" spans="8:9" x14ac:dyDescent="0.2">
      <c r="H423" s="44"/>
      <c r="I423" s="44"/>
    </row>
    <row r="424" spans="8:9" x14ac:dyDescent="0.2">
      <c r="H424" s="44"/>
      <c r="I424" s="44"/>
    </row>
    <row r="425" spans="8:9" x14ac:dyDescent="0.2">
      <c r="H425" s="44"/>
      <c r="I425" s="44"/>
    </row>
    <row r="426" spans="8:9" x14ac:dyDescent="0.2">
      <c r="H426" s="44"/>
      <c r="I426" s="44"/>
    </row>
    <row r="427" spans="8:9" x14ac:dyDescent="0.2">
      <c r="H427" s="44"/>
      <c r="I427" s="44"/>
    </row>
    <row r="428" spans="8:9" x14ac:dyDescent="0.2">
      <c r="H428" s="44"/>
      <c r="I428" s="44"/>
    </row>
    <row r="429" spans="8:9" x14ac:dyDescent="0.2">
      <c r="H429" s="44"/>
      <c r="I429" s="44"/>
    </row>
    <row r="430" spans="8:9" x14ac:dyDescent="0.2">
      <c r="H430" s="44"/>
      <c r="I430" s="44"/>
    </row>
    <row r="431" spans="8:9" x14ac:dyDescent="0.2">
      <c r="H431" s="44"/>
      <c r="I431" s="44"/>
    </row>
    <row r="432" spans="8:9" x14ac:dyDescent="0.2">
      <c r="H432" s="44"/>
      <c r="I432" s="44"/>
    </row>
    <row r="433" spans="8:9" x14ac:dyDescent="0.2">
      <c r="H433" s="44"/>
      <c r="I433" s="44"/>
    </row>
    <row r="434" spans="8:9" x14ac:dyDescent="0.2">
      <c r="H434" s="44"/>
      <c r="I434" s="44"/>
    </row>
    <row r="435" spans="8:9" x14ac:dyDescent="0.2">
      <c r="H435" s="44"/>
      <c r="I435" s="44"/>
    </row>
    <row r="436" spans="8:9" x14ac:dyDescent="0.2">
      <c r="H436" s="44"/>
      <c r="I436" s="44"/>
    </row>
    <row r="437" spans="8:9" x14ac:dyDescent="0.2">
      <c r="H437" s="44"/>
      <c r="I437" s="44"/>
    </row>
    <row r="438" spans="8:9" x14ac:dyDescent="0.2">
      <c r="H438" s="44"/>
      <c r="I438" s="44"/>
    </row>
    <row r="439" spans="8:9" x14ac:dyDescent="0.2">
      <c r="H439" s="44"/>
      <c r="I439" s="44"/>
    </row>
    <row r="440" spans="8:9" x14ac:dyDescent="0.2">
      <c r="H440" s="44"/>
      <c r="I440" s="44"/>
    </row>
    <row r="441" spans="8:9" x14ac:dyDescent="0.2">
      <c r="H441" s="44"/>
      <c r="I441" s="44"/>
    </row>
    <row r="442" spans="8:9" x14ac:dyDescent="0.2">
      <c r="H442" s="44"/>
      <c r="I442" s="44"/>
    </row>
    <row r="443" spans="8:9" x14ac:dyDescent="0.2">
      <c r="H443" s="44"/>
      <c r="I443" s="44"/>
    </row>
    <row r="444" spans="8:9" x14ac:dyDescent="0.2">
      <c r="H444" s="44"/>
      <c r="I444" s="44"/>
    </row>
    <row r="445" spans="8:9" x14ac:dyDescent="0.2">
      <c r="H445" s="44"/>
      <c r="I445" s="44"/>
    </row>
    <row r="446" spans="8:9" x14ac:dyDescent="0.2">
      <c r="H446" s="44"/>
      <c r="I446" s="44"/>
    </row>
    <row r="447" spans="8:9" x14ac:dyDescent="0.2">
      <c r="H447" s="44"/>
      <c r="I447" s="44"/>
    </row>
    <row r="448" spans="8:9" x14ac:dyDescent="0.2">
      <c r="H448" s="44"/>
      <c r="I448" s="44"/>
    </row>
    <row r="449" spans="8:9" x14ac:dyDescent="0.2">
      <c r="H449" s="44"/>
      <c r="I449" s="44"/>
    </row>
    <row r="450" spans="8:9" x14ac:dyDescent="0.2">
      <c r="H450" s="44"/>
      <c r="I450" s="44"/>
    </row>
    <row r="451" spans="8:9" x14ac:dyDescent="0.2">
      <c r="H451" s="44"/>
      <c r="I451" s="44"/>
    </row>
    <row r="452" spans="8:9" x14ac:dyDescent="0.2">
      <c r="H452" s="44"/>
      <c r="I452" s="44"/>
    </row>
    <row r="453" spans="8:9" x14ac:dyDescent="0.2">
      <c r="H453" s="44"/>
      <c r="I453" s="44"/>
    </row>
    <row r="454" spans="8:9" x14ac:dyDescent="0.2">
      <c r="H454" s="44"/>
      <c r="I454" s="44"/>
    </row>
    <row r="455" spans="8:9" x14ac:dyDescent="0.2">
      <c r="H455" s="44"/>
      <c r="I455" s="44"/>
    </row>
    <row r="456" spans="8:9" x14ac:dyDescent="0.2">
      <c r="H456" s="44"/>
      <c r="I456" s="44"/>
    </row>
    <row r="457" spans="8:9" x14ac:dyDescent="0.2">
      <c r="H457" s="44"/>
      <c r="I457" s="44"/>
    </row>
    <row r="458" spans="8:9" x14ac:dyDescent="0.2">
      <c r="H458" s="44"/>
      <c r="I458" s="44"/>
    </row>
    <row r="459" spans="8:9" x14ac:dyDescent="0.2">
      <c r="H459" s="44"/>
      <c r="I459" s="44"/>
    </row>
    <row r="460" spans="8:9" x14ac:dyDescent="0.2">
      <c r="H460" s="44"/>
      <c r="I460" s="44"/>
    </row>
    <row r="461" spans="8:9" x14ac:dyDescent="0.2">
      <c r="H461" s="44"/>
      <c r="I461" s="44"/>
    </row>
    <row r="462" spans="8:9" x14ac:dyDescent="0.2">
      <c r="H462" s="44"/>
      <c r="I462" s="44"/>
    </row>
    <row r="463" spans="8:9" x14ac:dyDescent="0.2">
      <c r="H463" s="44"/>
      <c r="I463" s="44"/>
    </row>
    <row r="464" spans="8:9" x14ac:dyDescent="0.2">
      <c r="H464" s="44"/>
      <c r="I464" s="44"/>
    </row>
    <row r="465" spans="8:9" x14ac:dyDescent="0.2">
      <c r="H465" s="44"/>
      <c r="I465" s="44"/>
    </row>
    <row r="466" spans="8:9" x14ac:dyDescent="0.2">
      <c r="H466" s="44"/>
      <c r="I466" s="44"/>
    </row>
    <row r="467" spans="8:9" x14ac:dyDescent="0.2">
      <c r="H467" s="44"/>
      <c r="I467" s="44"/>
    </row>
    <row r="468" spans="8:9" x14ac:dyDescent="0.2">
      <c r="H468" s="44"/>
      <c r="I468" s="44"/>
    </row>
    <row r="469" spans="8:9" x14ac:dyDescent="0.2">
      <c r="H469" s="44"/>
      <c r="I469" s="44"/>
    </row>
    <row r="470" spans="8:9" x14ac:dyDescent="0.2">
      <c r="H470" s="44"/>
      <c r="I470" s="44"/>
    </row>
    <row r="471" spans="8:9" x14ac:dyDescent="0.2">
      <c r="H471" s="44"/>
      <c r="I471" s="44"/>
    </row>
    <row r="472" spans="8:9" x14ac:dyDescent="0.2">
      <c r="H472" s="44"/>
      <c r="I472" s="44"/>
    </row>
  </sheetData>
  <mergeCells count="225">
    <mergeCell ref="H315:H319"/>
    <mergeCell ref="A302:A303"/>
    <mergeCell ref="B302:B303"/>
    <mergeCell ref="C302:C303"/>
    <mergeCell ref="D302:F302"/>
    <mergeCell ref="G302:G303"/>
    <mergeCell ref="H302:H303"/>
    <mergeCell ref="A99:A100"/>
    <mergeCell ref="B99:B100"/>
    <mergeCell ref="C99:C100"/>
    <mergeCell ref="D99:F99"/>
    <mergeCell ref="G99:G100"/>
    <mergeCell ref="H99:H100"/>
    <mergeCell ref="A128:A129"/>
    <mergeCell ref="B128:B129"/>
    <mergeCell ref="C128:C129"/>
    <mergeCell ref="D128:F128"/>
    <mergeCell ref="G128:G129"/>
    <mergeCell ref="H128:H129"/>
    <mergeCell ref="A249:A250"/>
    <mergeCell ref="B249:B250"/>
    <mergeCell ref="C249:C250"/>
    <mergeCell ref="D249:F249"/>
    <mergeCell ref="G249:G250"/>
    <mergeCell ref="B296:B300"/>
    <mergeCell ref="A278:A279"/>
    <mergeCell ref="B278:B279"/>
    <mergeCell ref="C278:C279"/>
    <mergeCell ref="D278:F278"/>
    <mergeCell ref="G278:G279"/>
    <mergeCell ref="H278:H279"/>
    <mergeCell ref="H296:H300"/>
    <mergeCell ref="B209:B213"/>
    <mergeCell ref="H223:H227"/>
    <mergeCell ref="A215:A216"/>
    <mergeCell ref="B215:B216"/>
    <mergeCell ref="C215:C216"/>
    <mergeCell ref="D215:F215"/>
    <mergeCell ref="G215:G216"/>
    <mergeCell ref="H215:H216"/>
    <mergeCell ref="A181:A182"/>
    <mergeCell ref="B181:B182"/>
    <mergeCell ref="C181:C182"/>
    <mergeCell ref="D181:F181"/>
    <mergeCell ref="G181:G182"/>
    <mergeCell ref="H249:H250"/>
    <mergeCell ref="B218:B222"/>
    <mergeCell ref="H218:H222"/>
    <mergeCell ref="B199:B203"/>
    <mergeCell ref="B170:B174"/>
    <mergeCell ref="C170:C174"/>
    <mergeCell ref="H170:H174"/>
    <mergeCell ref="B204:B208"/>
    <mergeCell ref="H194:H198"/>
    <mergeCell ref="H199:H203"/>
    <mergeCell ref="H204:H208"/>
    <mergeCell ref="H209:H213"/>
    <mergeCell ref="C175:C179"/>
    <mergeCell ref="H175:H179"/>
    <mergeCell ref="H189:H193"/>
    <mergeCell ref="K291:K294"/>
    <mergeCell ref="B291:B295"/>
    <mergeCell ref="H291:H295"/>
    <mergeCell ref="B184:B188"/>
    <mergeCell ref="B233:B237"/>
    <mergeCell ref="B238:B242"/>
    <mergeCell ref="B262:B266"/>
    <mergeCell ref="H262:H266"/>
    <mergeCell ref="B267:B271"/>
    <mergeCell ref="H267:H271"/>
    <mergeCell ref="B272:B276"/>
    <mergeCell ref="H272:H276"/>
    <mergeCell ref="B281:B285"/>
    <mergeCell ref="H281:H285"/>
    <mergeCell ref="B286:B290"/>
    <mergeCell ref="H286:H290"/>
    <mergeCell ref="B228:B232"/>
    <mergeCell ref="H243:H247"/>
    <mergeCell ref="B243:B247"/>
    <mergeCell ref="H184:H188"/>
    <mergeCell ref="B189:B193"/>
    <mergeCell ref="C189:C193"/>
    <mergeCell ref="H238:H242"/>
    <mergeCell ref="B194:B198"/>
    <mergeCell ref="H21:H25"/>
    <mergeCell ref="A27:A28"/>
    <mergeCell ref="B27:B28"/>
    <mergeCell ref="C27:C28"/>
    <mergeCell ref="D27:F27"/>
    <mergeCell ref="G27:G28"/>
    <mergeCell ref="H27:H28"/>
    <mergeCell ref="H16:H20"/>
    <mergeCell ref="M256:N256"/>
    <mergeCell ref="A252:A256"/>
    <mergeCell ref="B252:B256"/>
    <mergeCell ref="C252:C256"/>
    <mergeCell ref="H252:H256"/>
    <mergeCell ref="H228:H232"/>
    <mergeCell ref="H233:H237"/>
    <mergeCell ref="H181:H182"/>
    <mergeCell ref="B175:B179"/>
    <mergeCell ref="A175:A179"/>
    <mergeCell ref="B223:B227"/>
    <mergeCell ref="A160:A164"/>
    <mergeCell ref="B160:B164"/>
    <mergeCell ref="C160:C164"/>
    <mergeCell ref="H160:H164"/>
    <mergeCell ref="A165:A169"/>
    <mergeCell ref="B40:B44"/>
    <mergeCell ref="B45:B49"/>
    <mergeCell ref="A1:H1"/>
    <mergeCell ref="A2:H2"/>
    <mergeCell ref="A3:A4"/>
    <mergeCell ref="B3:B4"/>
    <mergeCell ref="C3:C4"/>
    <mergeCell ref="D3:F3"/>
    <mergeCell ref="G3:G4"/>
    <mergeCell ref="H3:H4"/>
    <mergeCell ref="B16:B20"/>
    <mergeCell ref="H45:H49"/>
    <mergeCell ref="A30:A34"/>
    <mergeCell ref="B30:B34"/>
    <mergeCell ref="C30:C34"/>
    <mergeCell ref="H30:H34"/>
    <mergeCell ref="B35:B39"/>
    <mergeCell ref="A6:A10"/>
    <mergeCell ref="B6:B10"/>
    <mergeCell ref="C6:C10"/>
    <mergeCell ref="H6:H10"/>
    <mergeCell ref="B11:B15"/>
    <mergeCell ref="H11:H15"/>
    <mergeCell ref="B21:B25"/>
    <mergeCell ref="A51:A52"/>
    <mergeCell ref="B51:B52"/>
    <mergeCell ref="C51:C52"/>
    <mergeCell ref="D51:F51"/>
    <mergeCell ref="G51:G52"/>
    <mergeCell ref="H51:H52"/>
    <mergeCell ref="A70:A71"/>
    <mergeCell ref="B70:B71"/>
    <mergeCell ref="C70:C71"/>
    <mergeCell ref="D70:F70"/>
    <mergeCell ref="A54:A58"/>
    <mergeCell ref="B54:B58"/>
    <mergeCell ref="C54:C58"/>
    <mergeCell ref="H54:H58"/>
    <mergeCell ref="G70:G71"/>
    <mergeCell ref="H70:H71"/>
    <mergeCell ref="A73:A77"/>
    <mergeCell ref="B73:B77"/>
    <mergeCell ref="C73:C77"/>
    <mergeCell ref="H73:H77"/>
    <mergeCell ref="B59:B63"/>
    <mergeCell ref="B64:B68"/>
    <mergeCell ref="B83:B87"/>
    <mergeCell ref="B88:B92"/>
    <mergeCell ref="B93:B97"/>
    <mergeCell ref="A102:A106"/>
    <mergeCell ref="B102:B106"/>
    <mergeCell ref="C102:C106"/>
    <mergeCell ref="H102:H106"/>
    <mergeCell ref="B78:B82"/>
    <mergeCell ref="H78:H82"/>
    <mergeCell ref="B107:B111"/>
    <mergeCell ref="B131:B135"/>
    <mergeCell ref="H131:H135"/>
    <mergeCell ref="B136:B140"/>
    <mergeCell ref="H136:H140"/>
    <mergeCell ref="B141:B145"/>
    <mergeCell ref="H141:H145"/>
    <mergeCell ref="L108:L111"/>
    <mergeCell ref="B112:B116"/>
    <mergeCell ref="H112:H116"/>
    <mergeCell ref="B117:B121"/>
    <mergeCell ref="H117:H121"/>
    <mergeCell ref="B122:B126"/>
    <mergeCell ref="H122:H126"/>
    <mergeCell ref="A326:A327"/>
    <mergeCell ref="B326:B327"/>
    <mergeCell ref="C326:C327"/>
    <mergeCell ref="D326:F326"/>
    <mergeCell ref="G326:G327"/>
    <mergeCell ref="H326:H327"/>
    <mergeCell ref="B146:B150"/>
    <mergeCell ref="H146:H150"/>
    <mergeCell ref="A152:A153"/>
    <mergeCell ref="B152:B153"/>
    <mergeCell ref="C152:C153"/>
    <mergeCell ref="D152:F152"/>
    <mergeCell ref="G152:G153"/>
    <mergeCell ref="H152:H153"/>
    <mergeCell ref="A155:A159"/>
    <mergeCell ref="B155:B159"/>
    <mergeCell ref="C155:C159"/>
    <mergeCell ref="H155:H159"/>
    <mergeCell ref="B257:B261"/>
    <mergeCell ref="H257:H261"/>
    <mergeCell ref="B165:B169"/>
    <mergeCell ref="H165:H169"/>
    <mergeCell ref="C166:C169"/>
    <mergeCell ref="A170:A174"/>
    <mergeCell ref="H35:H39"/>
    <mergeCell ref="H40:H44"/>
    <mergeCell ref="H59:H63"/>
    <mergeCell ref="H64:H68"/>
    <mergeCell ref="H83:H87"/>
    <mergeCell ref="H88:H92"/>
    <mergeCell ref="H93:H97"/>
    <mergeCell ref="H107:H111"/>
    <mergeCell ref="A334:A338"/>
    <mergeCell ref="B334:B338"/>
    <mergeCell ref="C334:C338"/>
    <mergeCell ref="H334:H338"/>
    <mergeCell ref="A305:A309"/>
    <mergeCell ref="B305:B309"/>
    <mergeCell ref="C305:C309"/>
    <mergeCell ref="H305:H309"/>
    <mergeCell ref="B315:B319"/>
    <mergeCell ref="B320:B324"/>
    <mergeCell ref="H320:H324"/>
    <mergeCell ref="B329:B333"/>
    <mergeCell ref="H329:H333"/>
    <mergeCell ref="C310:C314"/>
    <mergeCell ref="B310:B314"/>
    <mergeCell ref="H310:H314"/>
  </mergeCells>
  <pageMargins left="0.16" right="0.11811023622047245" top="0.28000000000000003" bottom="0.15748031496062992" header="0.23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пр.1 Свод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Oksana_d</dc:creator>
  <cp:lastModifiedBy>Полянина Александра Александровна</cp:lastModifiedBy>
  <cp:lastPrinted>2020-12-18T06:56:34Z</cp:lastPrinted>
  <dcterms:created xsi:type="dcterms:W3CDTF">2009-02-17T08:54:58Z</dcterms:created>
  <dcterms:modified xsi:type="dcterms:W3CDTF">2020-12-21T10:59:08Z</dcterms:modified>
</cp:coreProperties>
</file>