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60" windowWidth="11340" windowHeight="9345" tabRatio="775" activeTab="0"/>
  </bookViews>
  <sheets>
    <sheet name="Сведения о факт поступления" sheetId="1" r:id="rId1"/>
  </sheets>
  <definedNames>
    <definedName name="_xlnm.Print_Area" localSheetId="0">'Сведения о факт поступления'!$A$1:$G$49</definedName>
  </definedNames>
  <calcPr fullCalcOnLoad="1" refMode="R1C1"/>
</workbook>
</file>

<file path=xl/sharedStrings.xml><?xml version="1.0" encoding="utf-8"?>
<sst xmlns="http://schemas.openxmlformats.org/spreadsheetml/2006/main" count="94" uniqueCount="93">
  <si>
    <t>000 1 17 00000 00 0000 000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</si>
  <si>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</si>
  <si>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</si>
  <si>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</si>
  <si>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</si>
  <si>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</si>
  <si>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Субвенции бюджетам субъектов Российской Федерации и муниципальных образований</t>
  </si>
  <si>
    <t>ИТОГО ДОХОДОВ</t>
  </si>
  <si>
    <t>000 2 18 00000 00 0000 000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</si>
  <si>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</si>
  <si>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000 2 19 00000 00 0000 000</t>
  </si>
  <si>
    <t>Наименование доходов</t>
  </si>
  <si>
    <t>000 1 00 00000 00 0000 000</t>
  </si>
  <si>
    <t>НАЛОГОВЫЕ И НЕНАЛОГОВЫЕ ДОХОДЫ</t>
  </si>
  <si>
    <t>НАЛОГОВЫЕ ДОХОДЫ</t>
  </si>
  <si>
    <t>000 1 01 00000 00 0000 000</t>
  </si>
  <si>
    <t>Налоги на прибыль, доходы</t>
  </si>
  <si>
    <t>000 1 03 00000 00 0000 000</t>
  </si>
  <si>
    <t>Налоги на товары (работы, услуги), реализуемые на территории Российской Федерации</t>
  </si>
  <si>
    <t>000 1 05 00000 00 0000 000</t>
  </si>
  <si>
    <t>Налоги на совокупный доход</t>
  </si>
  <si>
    <t>000 1 06 00000 00 0000 000</t>
  </si>
  <si>
    <t>Налоги на имущество</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</si>
  <si>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</si>
  <si>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</si>
  <si>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</si>
  <si>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</si>
  <si>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000 1 08 07000 01 0000 110</t>
  </si>
  <si>
    <t>Государственная пошлина за государственную регистрацию, а также за совершение прочих юридически значимых действий</t>
  </si>
  <si>
    <t>НЕНАЛОГОВЫЕ ДОХОДЫ</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</si>
  <si>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</si>
  <si>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</si>
  <si>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</si>
  <si>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</si>
  <si>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000 1 13 00000 00 0000 000</t>
  </si>
  <si>
    <t>Доходы от оказания платных услуг (работ) и компенсации затрат государства</t>
  </si>
  <si>
    <t>000 1 14 00000 00 0000 000</t>
  </si>
  <si>
    <t>Доходы от продажи материальных и нематериальных активов</t>
  </si>
  <si>
    <t>000 1 16 00000 00 0000 000</t>
  </si>
  <si>
    <t>Штрафы, санкции, возмещение ущерба</t>
  </si>
  <si>
    <t>Налог на доходы физических лиц</t>
  </si>
  <si>
    <t>Акцизы по подакцизным товарам (продукции), производимым на территории Российской Федерации</t>
  </si>
  <si>
    <t>Налог, взимаемый в связи с применением упрощенной системы налогобложения</t>
  </si>
  <si>
    <t>Единый налог на вмененый доход для отдельных видов деятельности</t>
  </si>
  <si>
    <t>Налог, взимаемый в связи с применением патентной системы налогообложения</t>
  </si>
  <si>
    <t>Налог на имущество физических лиц</t>
  </si>
  <si>
    <t xml:space="preserve">Земельный налог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</si>
  <si>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</si>
  <si>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от государственных и муниципальных унитарных предприятий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</si>
  <si>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</si>
  <si>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</si>
  <si>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 xml:space="preserve">Возврат остатков субсидий, субвенций и иных межбюджетных трансфертов, имеющих целевое назначение, прошлых лет </t>
  </si>
  <si>
    <t>Сведения о фактических поступлениях доходов по видам доходов, детализированным до уровня статьи доходов, в сравнении с первоначально утвержденными решением о бюджете значениями и уточненными значениями с учетом внесенных изменений</t>
  </si>
  <si>
    <t>Код бюджетной классификации Российской Федерации</t>
  </si>
  <si>
    <t>000 1 01 02000 01 0000 110</t>
  </si>
  <si>
    <t>000 1 03 02000 01 0000 110</t>
  </si>
  <si>
    <t>000 1 05 01000 00 0000 110</t>
  </si>
  <si>
    <t>000 1 05 02000 02 0000 110</t>
  </si>
  <si>
    <t>000 1 05 04000 02 0000 110</t>
  </si>
  <si>
    <t>000 1 06 01000 00 0000 110</t>
  </si>
  <si>
    <t>000 1 06 06000 00 0000 110</t>
  </si>
  <si>
    <t>000 1 11 05000 00 0000 120</t>
  </si>
  <si>
    <t>000 1 11 07000 00 0000 120</t>
  </si>
  <si>
    <t>000 1 11 09000 00 0000 120</t>
  </si>
  <si>
    <t>План</t>
  </si>
  <si>
    <t>Факт</t>
  </si>
  <si>
    <t>Пояснения различий между первоначально утвержденными показателями доходов бюджета и их фактическими значениями (указывается в случае отклонения на 5% и более)</t>
  </si>
  <si>
    <r>
      <t xml:space="preserve">Субсидии бюджетам </t>
    </r>
    <r>
      <rPr>
        <b/>
        <sz val="10"/>
        <color indexed="8"/>
        <rFont val="Times New Roman"/>
        <family val="1"/>
      </rPr>
      <t>бюджетной системы</t>
    </r>
    <r>
      <rPr>
        <b/>
        <sz val="10"/>
        <rFont val="Times New Roman"/>
        <family val="1"/>
      </rPr>
      <t xml:space="preserve"> Российской Федерации (межбюджетные субсидии)</t>
    </r>
  </si>
  <si>
    <t>% выполнения первоначального  плана</t>
  </si>
  <si>
    <t>Иные межбюджетные трансферты</t>
  </si>
  <si>
    <t>000 2 02 10000 00 0000 150</t>
  </si>
  <si>
    <t>000 2 02 20000 00 0000 150</t>
  </si>
  <si>
    <t>000 2 02 30000 00 0000 150</t>
  </si>
  <si>
    <t>000 2 02 40000 00 0000 150</t>
  </si>
  <si>
    <t>-</t>
  </si>
  <si>
    <t>Утверждено РСД от 20.12.2022 г. № 113</t>
  </si>
  <si>
    <t>Утверждено РСД от 19.12.2023 г. № 128</t>
  </si>
  <si>
    <t>С 01.01.2021 года данный вид налогообложения отменен. Произведен возврат излишне уплаченных ранее сумм налога по заявлениям налогоплательщиков.</t>
  </si>
  <si>
    <t>В январе 2023 года полностью погашена недоимка прошлых лет АО "10 СРЗ", а также рост фонда начисленной заработной платы работников организаций.</t>
  </si>
  <si>
    <t>По результатам финансово-хозяйственной деятельности МУП за 2022 год  прибыль отсутствует.</t>
  </si>
  <si>
    <t>Поступление сумм:
1) по инициативным платежам - 366 500,00 руб.;
2) на невыясненные платежи - 23 088 171,33 руб.</t>
  </si>
  <si>
    <t>Внесение изменений в течение года в законодательство Мурманской области, утверждающее распределение поступлений в бюджеты муниципальных образований</t>
  </si>
  <si>
    <t>Плановые показатели главным администратором не прогнозируются</t>
  </si>
  <si>
    <t>Согласно п. 7 ст. 6.1 НК РФ срок уплаты по итогам 2023 года перенесен на 09.01.2024 г.</t>
  </si>
  <si>
    <t>Снижение налогоблагаемой базы.</t>
  </si>
  <si>
    <t>Увеличение объемов реализации нефтепродуктов, а также рост цен на нефтепродукты.</t>
  </si>
  <si>
    <t xml:space="preserve">Увеличение налогооблагаемой базы, а также погашение задолженности прошлых лет в большем объеме. </t>
  </si>
  <si>
    <t xml:space="preserve">Основным фактором сокращения поступлений по земельному налогу в 2023 году является снижение общей кадастровой стоимости земельных участков, расположенных на территории муниципального образования ЗАТО Александровск, сложившееся по результатам переоценки стоимости земельных участков, расположенных на территории Мурманской области, согласно Распоряжению Министерства имущественных отношений Мурманской области от 28.11.2022 № 2055 «Об утверждении результатов определения кадастровой стоимости земельных участков, расположенных на территории Мурманской области».
В результате переоценки, общая кадастровая стоимость земельных участков, расположенных на территории муниципального образования ЗАТО Александровск, снижена на 48,2%. </t>
  </si>
  <si>
    <t>1.  Распоряжением Министерства имущественных отношений от 28.11.2022 № 2055  утверждены результаты определения кадастровой стоимости земельных участков, расположенных на территории Мурманской области. Значительное увеличение кадастровой стоимости земельных участков в ЗАТО Александровск затронуло земли промышленности. Данный фактор повлиял на увеличение поступлений в 2023 году.                                                           
2. В 2023 году, в связи с отменой моратория для СМП, действующего в 2022 году, пересмотрена в сторону увеличения ставка арендной платы за пользование муниципальным имуществом.</t>
  </si>
  <si>
    <t>Поступление платежей по итогам 2022 года, а также поступление сумм авансовых платежей за 2023 год.</t>
  </si>
  <si>
    <t>Поступление в июне 2023 года незапланированных ранее сумм возмещения ущерба по Уголовному делу.</t>
  </si>
  <si>
    <t>В 2023 году в бюджет ЗАТО Александровск поступили суммы по действующим договорам с рассрочкой платежа. Также в 2023 году прослеживается снижение количества реализуемых объектов находящихся в муниципальной собственности.</t>
  </si>
  <si>
    <t>Данная ситуация связана с осуществлением возвратов поступивших ранее сумм по администраторам доходов:
- Министерство внутренних дел Российской Федерации (- 183 964,84 рублей);
- Федеральное медико-биологическое агентство  (- 700 000,00 рублей).
Также отсутствие поступлений по штрафам, санкциям, возмещениям ущерба, наложенным ранее.</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</si>
</sst>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_-* #,##0.0_р_._-;\-* #,##0.0_р_._-;_-* &quot;-&quot;??_р_._-;_-@_-"/>
    <numFmt numFmtId="178" formatCode="_-* #,##0.0_р_._-;\-* #,##0.0_р_._-;_-* &quot;-&quot;?_р_._-;_-@_-"/>
    <numFmt numFmtId="179" formatCode="[$€-2]\ ###,000_);[Red]\([$€-2]\ ###,000\)"/>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0"/>
    <numFmt numFmtId="189" formatCode="#,##0.0000"/>
    <numFmt numFmtId="190" formatCode="#,##0.00000"/>
    <numFmt numFmtId="191" formatCode="0.0%"/>
  </numFmts>
  <fonts count="31">
    <font>
      <sz val="10"/>
      <name val="Arial Cyr"/>
      <family val="0"/>
    </font>
    <font>
      <u val="single"/>
      <sz val="10"/>
      <color indexed="12"/>
      <name val="Arial Cyr"/>
      <family val="0"/>
    </font>
    <font>
      <u val="single"/>
      <sz val="10"/>
      <color indexed="2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0"/>
      <name val="Times New Roman"/>
      <family val="1"/>
    </font>
    <font>
      <sz val="10"/>
      <name val="Times New Roman Cyr"/>
      <family val="0"/>
    </font>
    <font>
      <b/>
      <i/>
      <sz val="10"/>
      <name val="Times New Roman"/>
      <family val="1"/>
    </font>
    <font>
      <b/>
      <sz val="10"/>
      <color indexed="8"/>
      <name val="Times New Roman"/>
      <family val="1"/>
    </font>
    <font>
      <b/>
      <sz val="14"/>
      <name val="Times New Roman"/>
      <family val="1"/>
    </font>
    <font>
      <sz val="12"/>
      <name val="Times New Roman"/>
      <family val="1"/>
    </font>
    <font>
      <sz val="8"/>
      <color indexed="8"/>
      <name val="Arial Cyr"/>
      <family val="0"/>
    </font>
    <font>
      <sz val="10"/>
      <color indexed="8"/>
      <name val="Times New Roman"/>
      <family val="1"/>
    </font>
    <font>
      <sz val="8"/>
      <color rgb="FF000000"/>
      <name val="Arial Cyr"/>
      <family val="0"/>
    </font>
    <font>
      <sz val="10"/>
      <color rgb="FF00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4" tint="0.7999799847602844"/>
        <bgColor indexed="64"/>
      </patternFill>
    </fill>
  </fills>
  <borders count="17">
    <border>
      <left/>
      <right/>
      <top/>
      <bottom/>
      <diagonal/>
    </border>
    <border>
      <left style="thin">
        <color rgb="FF000000"/>
      </left>
      <right style="thin">
        <color rgb="FF000000"/>
      </right>
      <top>
        <color rgb="FF000000"/>
      </top>
      <bottom style="thin">
        <color rgb="FF00000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 fontId="29" fillId="0" borderId="1">
      <alignment horizontal="right" shrinkToFit="1"/>
      <protection/>
    </xf>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17" fillId="0" borderId="10"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58">
    <xf numFmtId="0" fontId="0" fillId="0" borderId="0" xfId="0" applyAlignment="1">
      <alignment/>
    </xf>
    <xf numFmtId="0" fontId="20" fillId="24" borderId="0" xfId="0" applyFont="1" applyFill="1" applyAlignment="1">
      <alignment/>
    </xf>
    <xf numFmtId="0" fontId="20" fillId="24" borderId="0" xfId="0" applyFont="1" applyFill="1" applyAlignment="1">
      <alignment horizontal="center"/>
    </xf>
    <xf numFmtId="49" fontId="21" fillId="24" borderId="0" xfId="0" applyNumberFormat="1" applyFont="1" applyFill="1" applyAlignment="1">
      <alignment horizontal="center" vertical="center" wrapText="1"/>
    </xf>
    <xf numFmtId="0" fontId="20" fillId="24" borderId="11" xfId="0" applyFont="1" applyFill="1" applyBorder="1" applyAlignment="1">
      <alignment horizontal="center"/>
    </xf>
    <xf numFmtId="0" fontId="21" fillId="24" borderId="11" xfId="0" applyFont="1" applyFill="1" applyBorder="1" applyAlignment="1">
      <alignment vertical="center" wrapText="1"/>
    </xf>
    <xf numFmtId="0" fontId="21" fillId="24" borderId="11" xfId="0" applyFont="1" applyFill="1" applyBorder="1" applyAlignment="1">
      <alignment horizontal="center" vertical="center"/>
    </xf>
    <xf numFmtId="4" fontId="21" fillId="24" borderId="11" xfId="0" applyNumberFormat="1" applyFont="1" applyFill="1" applyBorder="1" applyAlignment="1">
      <alignment horizontal="right" vertical="center"/>
    </xf>
    <xf numFmtId="0" fontId="23" fillId="24" borderId="11" xfId="0" applyFont="1" applyFill="1" applyBorder="1" applyAlignment="1">
      <alignment vertical="center"/>
    </xf>
    <xf numFmtId="4" fontId="23" fillId="24" borderId="11" xfId="0" applyNumberFormat="1" applyFont="1" applyFill="1" applyBorder="1" applyAlignment="1">
      <alignment horizontal="right" vertical="center"/>
    </xf>
    <xf numFmtId="0" fontId="21" fillId="24" borderId="11" xfId="0" applyFont="1" applyFill="1" applyBorder="1" applyAlignment="1">
      <alignment vertical="center"/>
    </xf>
    <xf numFmtId="0" fontId="20" fillId="24" borderId="11" xfId="0" applyFont="1" applyFill="1" applyBorder="1" applyAlignment="1">
      <alignment vertical="center"/>
    </xf>
    <xf numFmtId="0" fontId="20" fillId="24" borderId="11" xfId="0" applyFont="1" applyFill="1" applyBorder="1" applyAlignment="1">
      <alignment horizontal="center" vertical="center"/>
    </xf>
    <xf numFmtId="4" fontId="20" fillId="24" borderId="11" xfId="0" applyNumberFormat="1" applyFont="1" applyFill="1" applyBorder="1" applyAlignment="1">
      <alignment horizontal="right" vertical="center"/>
    </xf>
    <xf numFmtId="0" fontId="20" fillId="24" borderId="11" xfId="0" applyFont="1" applyFill="1" applyBorder="1" applyAlignment="1">
      <alignment vertical="center" wrapText="1"/>
    </xf>
    <xf numFmtId="0" fontId="20" fillId="24" borderId="11" xfId="0" applyFont="1" applyFill="1" applyBorder="1" applyAlignment="1">
      <alignment horizontal="justify" vertical="center" wrapText="1"/>
    </xf>
    <xf numFmtId="0" fontId="23" fillId="24" borderId="11" xfId="0" applyFont="1" applyFill="1" applyBorder="1" applyAlignment="1">
      <alignment horizontal="justify" vertical="center" wrapText="1"/>
    </xf>
    <xf numFmtId="0" fontId="21" fillId="24" borderId="11" xfId="0" applyFont="1" applyFill="1" applyBorder="1" applyAlignment="1">
      <alignment horizontal="justify" vertical="center" wrapText="1"/>
    </xf>
    <xf numFmtId="0" fontId="21" fillId="24" borderId="11" xfId="0" applyFont="1" applyFill="1" applyBorder="1" applyAlignment="1">
      <alignment horizontal="center" vertical="center" wrapText="1"/>
    </xf>
    <xf numFmtId="0" fontId="20" fillId="24" borderId="0" xfId="0" applyFont="1" applyFill="1" applyAlignment="1">
      <alignment vertical="center" wrapText="1"/>
    </xf>
    <xf numFmtId="0" fontId="21" fillId="24" borderId="11" xfId="0" applyFont="1" applyFill="1" applyBorder="1" applyAlignment="1">
      <alignment horizontal="left" vertical="center" wrapText="1"/>
    </xf>
    <xf numFmtId="0" fontId="20" fillId="24" borderId="11" xfId="0" applyFont="1" applyFill="1" applyBorder="1" applyAlignment="1">
      <alignment horizontal="left" vertical="center" wrapText="1"/>
    </xf>
    <xf numFmtId="0" fontId="20" fillId="24" borderId="0" xfId="0" applyFont="1" applyFill="1" applyAlignment="1">
      <alignment/>
    </xf>
    <xf numFmtId="4" fontId="20" fillId="24" borderId="0" xfId="0" applyNumberFormat="1" applyFont="1" applyFill="1" applyAlignment="1">
      <alignment/>
    </xf>
    <xf numFmtId="191" fontId="20" fillId="24" borderId="0" xfId="0" applyNumberFormat="1" applyFont="1" applyFill="1" applyAlignment="1">
      <alignment horizontal="center"/>
    </xf>
    <xf numFmtId="191" fontId="21" fillId="24" borderId="0" xfId="0" applyNumberFormat="1" applyFont="1" applyFill="1" applyAlignment="1">
      <alignment horizontal="center" vertical="center" wrapText="1"/>
    </xf>
    <xf numFmtId="191" fontId="21" fillId="24" borderId="11" xfId="0" applyNumberFormat="1" applyFont="1" applyFill="1" applyBorder="1" applyAlignment="1">
      <alignment horizontal="right" vertical="center"/>
    </xf>
    <xf numFmtId="191" fontId="23" fillId="24" borderId="11" xfId="0" applyNumberFormat="1" applyFont="1" applyFill="1" applyBorder="1" applyAlignment="1">
      <alignment horizontal="right" vertical="center"/>
    </xf>
    <xf numFmtId="191" fontId="20" fillId="24" borderId="11" xfId="0" applyNumberFormat="1" applyFont="1" applyFill="1" applyBorder="1" applyAlignment="1">
      <alignment horizontal="right" vertical="center"/>
    </xf>
    <xf numFmtId="191" fontId="20" fillId="24" borderId="0" xfId="0" applyNumberFormat="1" applyFont="1" applyFill="1" applyAlignment="1">
      <alignment/>
    </xf>
    <xf numFmtId="49" fontId="20" fillId="24" borderId="11" xfId="0" applyNumberFormat="1" applyFont="1" applyFill="1" applyBorder="1" applyAlignment="1">
      <alignment horizontal="center"/>
    </xf>
    <xf numFmtId="0" fontId="20" fillId="24" borderId="11" xfId="0" applyFont="1" applyFill="1" applyBorder="1" applyAlignment="1">
      <alignment horizontal="center" vertical="center" wrapText="1"/>
    </xf>
    <xf numFmtId="2" fontId="20" fillId="24" borderId="11" xfId="0" applyNumberFormat="1" applyFont="1" applyFill="1" applyBorder="1" applyAlignment="1">
      <alignment horizontal="justify" vertical="center" wrapText="1"/>
    </xf>
    <xf numFmtId="0" fontId="20" fillId="24" borderId="0" xfId="0" applyFont="1" applyFill="1" applyAlignment="1">
      <alignment horizontal="right"/>
    </xf>
    <xf numFmtId="0" fontId="21" fillId="25" borderId="11" xfId="0" applyFont="1" applyFill="1" applyBorder="1" applyAlignment="1">
      <alignment vertical="center" wrapText="1"/>
    </xf>
    <xf numFmtId="0" fontId="21" fillId="25" borderId="11" xfId="0" applyFont="1" applyFill="1" applyBorder="1" applyAlignment="1">
      <alignment horizontal="center" vertical="center"/>
    </xf>
    <xf numFmtId="4" fontId="21" fillId="25" borderId="11" xfId="0" applyNumberFormat="1" applyFont="1" applyFill="1" applyBorder="1" applyAlignment="1">
      <alignment horizontal="right" vertical="center"/>
    </xf>
    <xf numFmtId="191" fontId="21" fillId="25" borderId="11" xfId="0" applyNumberFormat="1" applyFont="1" applyFill="1" applyBorder="1" applyAlignment="1">
      <alignment horizontal="right" vertical="center"/>
    </xf>
    <xf numFmtId="0" fontId="21" fillId="25" borderId="11" xfId="0" applyFont="1" applyFill="1" applyBorder="1" applyAlignment="1">
      <alignment vertical="center"/>
    </xf>
    <xf numFmtId="0" fontId="20" fillId="25" borderId="11" xfId="0" applyFont="1" applyFill="1" applyBorder="1" applyAlignment="1">
      <alignment horizontal="left" vertical="center" wrapText="1"/>
    </xf>
    <xf numFmtId="191" fontId="20" fillId="24" borderId="0" xfId="0" applyNumberFormat="1" applyFont="1" applyFill="1" applyAlignment="1">
      <alignment/>
    </xf>
    <xf numFmtId="2" fontId="20" fillId="24" borderId="11" xfId="0" applyNumberFormat="1" applyFont="1" applyFill="1" applyBorder="1" applyAlignment="1">
      <alignment horizontal="left" vertical="center" wrapText="1"/>
    </xf>
    <xf numFmtId="4" fontId="20" fillId="24" borderId="0" xfId="0" applyNumberFormat="1" applyFont="1" applyFill="1" applyAlignment="1">
      <alignment/>
    </xf>
    <xf numFmtId="0" fontId="26" fillId="24" borderId="0" xfId="0" applyFont="1" applyFill="1" applyAlignment="1">
      <alignment horizontal="right"/>
    </xf>
    <xf numFmtId="0" fontId="20" fillId="24" borderId="0" xfId="0" applyFont="1" applyFill="1" applyAlignment="1">
      <alignment horizontal="right"/>
    </xf>
    <xf numFmtId="0" fontId="20" fillId="24" borderId="12" xfId="0" applyFont="1" applyFill="1" applyBorder="1" applyAlignment="1">
      <alignment horizontal="left" vertical="center" wrapText="1"/>
    </xf>
    <xf numFmtId="0" fontId="20" fillId="24" borderId="13" xfId="0" applyFont="1" applyFill="1" applyBorder="1" applyAlignment="1">
      <alignment horizontal="left" vertical="center" wrapText="1"/>
    </xf>
    <xf numFmtId="0" fontId="20" fillId="24" borderId="14" xfId="0" applyFont="1" applyFill="1" applyBorder="1" applyAlignment="1">
      <alignment horizontal="left" vertical="center" wrapText="1"/>
    </xf>
    <xf numFmtId="0" fontId="20" fillId="24" borderId="12" xfId="0" applyFont="1" applyFill="1" applyBorder="1" applyAlignment="1">
      <alignment horizontal="center" vertical="center" wrapText="1"/>
    </xf>
    <xf numFmtId="0" fontId="20" fillId="24" borderId="14" xfId="0" applyFont="1" applyFill="1" applyBorder="1" applyAlignment="1">
      <alignment horizontal="center" vertical="center" wrapText="1"/>
    </xf>
    <xf numFmtId="0" fontId="20" fillId="24" borderId="0" xfId="0" applyFont="1" applyFill="1" applyAlignment="1">
      <alignment horizontal="right"/>
    </xf>
    <xf numFmtId="49" fontId="25" fillId="24" borderId="0" xfId="0" applyNumberFormat="1" applyFont="1" applyFill="1" applyAlignment="1">
      <alignment horizontal="center" vertical="center" wrapText="1"/>
    </xf>
    <xf numFmtId="0" fontId="20" fillId="24" borderId="12" xfId="0" applyFont="1" applyFill="1" applyBorder="1" applyAlignment="1">
      <alignment horizontal="center" vertical="center"/>
    </xf>
    <xf numFmtId="0" fontId="20" fillId="24" borderId="14" xfId="0" applyFont="1" applyFill="1" applyBorder="1" applyAlignment="1">
      <alignment horizontal="center" vertical="center"/>
    </xf>
    <xf numFmtId="0" fontId="22" fillId="24" borderId="15" xfId="0" applyFont="1" applyFill="1" applyBorder="1" applyAlignment="1">
      <alignment horizontal="center" vertical="center"/>
    </xf>
    <xf numFmtId="0" fontId="22" fillId="24" borderId="16" xfId="0" applyFont="1" applyFill="1" applyBorder="1" applyAlignment="1">
      <alignment horizontal="center" vertical="center"/>
    </xf>
    <xf numFmtId="177" fontId="30" fillId="24" borderId="12" xfId="61" applyNumberFormat="1" applyFont="1" applyFill="1" applyBorder="1" applyAlignment="1">
      <alignment horizontal="center" vertical="center" wrapText="1"/>
    </xf>
    <xf numFmtId="177" fontId="30" fillId="24" borderId="14" xfId="61"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50"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24997000396251678"/>
    <pageSetUpPr fitToPage="1"/>
  </sheetPr>
  <dimension ref="A1:H49"/>
  <sheetViews>
    <sheetView tabSelected="1" zoomScalePageLayoutView="0" workbookViewId="0" topLeftCell="A1">
      <selection activeCell="G1" sqref="G1"/>
    </sheetView>
  </sheetViews>
  <sheetFormatPr defaultColWidth="9.00390625" defaultRowHeight="16.5" customHeight="1"/>
  <cols>
    <col min="1" max="1" width="46.25390625" style="1" customWidth="1"/>
    <col min="2" max="2" width="25.125" style="1" customWidth="1"/>
    <col min="3" max="3" width="19.00390625" style="2" customWidth="1"/>
    <col min="4" max="4" width="18.00390625" style="2" customWidth="1"/>
    <col min="5" max="5" width="20.00390625" style="2" customWidth="1"/>
    <col min="6" max="6" width="14.375" style="24" customWidth="1"/>
    <col min="7" max="7" width="56.75390625" style="1" customWidth="1"/>
    <col min="8" max="8" width="10.625" style="1" bestFit="1" customWidth="1"/>
    <col min="9" max="16384" width="9.125" style="1" customWidth="1"/>
  </cols>
  <sheetData>
    <row r="1" spans="3:7" ht="16.5" customHeight="1">
      <c r="C1" s="1"/>
      <c r="D1" s="50"/>
      <c r="E1" s="50"/>
      <c r="F1" s="50"/>
      <c r="G1" s="43"/>
    </row>
    <row r="2" spans="3:6" ht="8.25" customHeight="1" hidden="1">
      <c r="C2" s="1"/>
      <c r="D2" s="50"/>
      <c r="E2" s="50"/>
      <c r="F2" s="50"/>
    </row>
    <row r="3" spans="3:6" ht="16.5" customHeight="1" hidden="1">
      <c r="C3" s="1"/>
      <c r="D3" s="50"/>
      <c r="E3" s="50"/>
      <c r="F3" s="50"/>
    </row>
    <row r="4" spans="1:7" ht="12.75" customHeight="1" hidden="1">
      <c r="A4" s="33"/>
      <c r="G4" s="44"/>
    </row>
    <row r="5" spans="1:7" ht="64.5" customHeight="1">
      <c r="A5" s="51" t="s">
        <v>52</v>
      </c>
      <c r="B5" s="51"/>
      <c r="C5" s="51"/>
      <c r="D5" s="51"/>
      <c r="E5" s="51"/>
      <c r="F5" s="51"/>
      <c r="G5" s="51"/>
    </row>
    <row r="6" spans="1:7" ht="20.25" customHeight="1" hidden="1">
      <c r="A6" s="3"/>
      <c r="B6" s="3"/>
      <c r="C6" s="3"/>
      <c r="D6" s="3"/>
      <c r="E6" s="3"/>
      <c r="F6" s="25"/>
      <c r="G6" s="3"/>
    </row>
    <row r="7" spans="1:7" ht="26.25" customHeight="1">
      <c r="A7" s="52" t="s">
        <v>11</v>
      </c>
      <c r="B7" s="48" t="s">
        <v>53</v>
      </c>
      <c r="C7" s="54" t="s">
        <v>64</v>
      </c>
      <c r="D7" s="55"/>
      <c r="E7" s="48" t="s">
        <v>65</v>
      </c>
      <c r="F7" s="56" t="s">
        <v>68</v>
      </c>
      <c r="G7" s="48" t="s">
        <v>66</v>
      </c>
    </row>
    <row r="8" spans="1:7" ht="36.75" customHeight="1">
      <c r="A8" s="53"/>
      <c r="B8" s="49"/>
      <c r="C8" s="31" t="s">
        <v>75</v>
      </c>
      <c r="D8" s="31" t="s">
        <v>76</v>
      </c>
      <c r="E8" s="49"/>
      <c r="F8" s="57"/>
      <c r="G8" s="49"/>
    </row>
    <row r="9" spans="1:7" ht="15.75" customHeight="1">
      <c r="A9" s="4">
        <v>1</v>
      </c>
      <c r="B9" s="4">
        <v>2</v>
      </c>
      <c r="C9" s="4">
        <v>3</v>
      </c>
      <c r="D9" s="4">
        <v>4</v>
      </c>
      <c r="E9" s="4">
        <v>5</v>
      </c>
      <c r="F9" s="30">
        <v>6</v>
      </c>
      <c r="G9" s="4">
        <v>7</v>
      </c>
    </row>
    <row r="10" spans="1:8" ht="21.75" customHeight="1">
      <c r="A10" s="34" t="s">
        <v>13</v>
      </c>
      <c r="B10" s="35" t="s">
        <v>12</v>
      </c>
      <c r="C10" s="36">
        <f>C11+C26</f>
        <v>1003221981.0200001</v>
      </c>
      <c r="D10" s="36">
        <f>D11+D26</f>
        <v>1074988405.8999999</v>
      </c>
      <c r="E10" s="36">
        <f>E11+E26</f>
        <v>1113766216.5</v>
      </c>
      <c r="F10" s="37">
        <f aca="true" t="shared" si="0" ref="F10:F17">E10/C10</f>
        <v>1.1101892079433975</v>
      </c>
      <c r="G10" s="5"/>
      <c r="H10" s="42"/>
    </row>
    <row r="11" spans="1:7" ht="20.25" customHeight="1">
      <c r="A11" s="8" t="s">
        <v>14</v>
      </c>
      <c r="B11" s="6"/>
      <c r="C11" s="9">
        <f>C12+C16+C20+C23+C14</f>
        <v>897716609.5500001</v>
      </c>
      <c r="D11" s="9">
        <f>D12+D16+D20+D23+D14</f>
        <v>972506188.41</v>
      </c>
      <c r="E11" s="9">
        <f>E12+E16+E20+E23+E14</f>
        <v>986679709.91</v>
      </c>
      <c r="F11" s="27">
        <f t="shared" si="0"/>
        <v>1.0990993142085168</v>
      </c>
      <c r="G11" s="8"/>
    </row>
    <row r="12" spans="1:7" ht="24.75" customHeight="1">
      <c r="A12" s="10" t="s">
        <v>16</v>
      </c>
      <c r="B12" s="6" t="s">
        <v>15</v>
      </c>
      <c r="C12" s="7">
        <f>C13</f>
        <v>826690150.88</v>
      </c>
      <c r="D12" s="7">
        <f>D13</f>
        <v>905967113.31</v>
      </c>
      <c r="E12" s="7">
        <f>E13</f>
        <v>920526774.37</v>
      </c>
      <c r="F12" s="26">
        <f t="shared" si="0"/>
        <v>1.113508819949182</v>
      </c>
      <c r="G12" s="10"/>
    </row>
    <row r="13" spans="1:8" ht="60" customHeight="1">
      <c r="A13" s="11" t="s">
        <v>40</v>
      </c>
      <c r="B13" s="12" t="s">
        <v>54</v>
      </c>
      <c r="C13" s="13">
        <v>826690150.88</v>
      </c>
      <c r="D13" s="13">
        <v>905967113.31</v>
      </c>
      <c r="E13" s="13">
        <v>920526774.37</v>
      </c>
      <c r="F13" s="28">
        <f t="shared" si="0"/>
        <v>1.113508819949182</v>
      </c>
      <c r="G13" s="21" t="s">
        <v>78</v>
      </c>
      <c r="H13" s="40"/>
    </row>
    <row r="14" spans="1:8" ht="33" customHeight="1">
      <c r="A14" s="5" t="s">
        <v>18</v>
      </c>
      <c r="B14" s="6" t="s">
        <v>17</v>
      </c>
      <c r="C14" s="7">
        <f>C15</f>
        <v>8760769.73</v>
      </c>
      <c r="D14" s="7">
        <f>D15</f>
        <v>10859795.73</v>
      </c>
      <c r="E14" s="7">
        <f>E15</f>
        <v>10462060.17</v>
      </c>
      <c r="F14" s="26">
        <f t="shared" si="0"/>
        <v>1.194194173849151</v>
      </c>
      <c r="G14" s="5"/>
      <c r="H14" s="40"/>
    </row>
    <row r="15" spans="1:8" ht="40.5" customHeight="1">
      <c r="A15" s="14" t="s">
        <v>41</v>
      </c>
      <c r="B15" s="12" t="s">
        <v>55</v>
      </c>
      <c r="C15" s="13">
        <v>8760769.73</v>
      </c>
      <c r="D15" s="13">
        <v>10859795.73</v>
      </c>
      <c r="E15" s="13">
        <v>10462060.17</v>
      </c>
      <c r="F15" s="28">
        <f t="shared" si="0"/>
        <v>1.194194173849151</v>
      </c>
      <c r="G15" s="14" t="s">
        <v>85</v>
      </c>
      <c r="H15" s="40"/>
    </row>
    <row r="16" spans="1:8" ht="22.5" customHeight="1">
      <c r="A16" s="10" t="s">
        <v>20</v>
      </c>
      <c r="B16" s="6" t="s">
        <v>19</v>
      </c>
      <c r="C16" s="7">
        <f>C17+C18+C19</f>
        <v>38642932</v>
      </c>
      <c r="D16" s="7">
        <f>D17+D18+D19</f>
        <v>34663475.370000005</v>
      </c>
      <c r="E16" s="7">
        <f>E17+E18+E19</f>
        <v>33303668.82</v>
      </c>
      <c r="F16" s="26">
        <f t="shared" si="0"/>
        <v>0.8618307953444112</v>
      </c>
      <c r="G16" s="10"/>
      <c r="H16" s="40"/>
    </row>
    <row r="17" spans="1:8" ht="40.5" customHeight="1">
      <c r="A17" s="15" t="s">
        <v>42</v>
      </c>
      <c r="B17" s="12" t="s">
        <v>56</v>
      </c>
      <c r="C17" s="13">
        <v>37360257</v>
      </c>
      <c r="D17" s="13">
        <v>33380800.37</v>
      </c>
      <c r="E17" s="13">
        <v>33129964.79</v>
      </c>
      <c r="F17" s="28">
        <f t="shared" si="0"/>
        <v>0.8867702593694684</v>
      </c>
      <c r="G17" s="15" t="s">
        <v>84</v>
      </c>
      <c r="H17" s="40"/>
    </row>
    <row r="18" spans="1:8" ht="45.75" customHeight="1">
      <c r="A18" s="15" t="s">
        <v>43</v>
      </c>
      <c r="B18" s="12" t="s">
        <v>57</v>
      </c>
      <c r="C18" s="13">
        <v>0</v>
      </c>
      <c r="D18" s="13">
        <v>0</v>
      </c>
      <c r="E18" s="13">
        <v>-185596.11</v>
      </c>
      <c r="F18" s="28" t="s">
        <v>74</v>
      </c>
      <c r="G18" s="15" t="s">
        <v>77</v>
      </c>
      <c r="H18" s="40"/>
    </row>
    <row r="19" spans="1:8" ht="48.75" customHeight="1">
      <c r="A19" s="15" t="s">
        <v>44</v>
      </c>
      <c r="B19" s="12" t="s">
        <v>58</v>
      </c>
      <c r="C19" s="13">
        <v>1282675</v>
      </c>
      <c r="D19" s="13">
        <v>1282675</v>
      </c>
      <c r="E19" s="13">
        <v>359300.14</v>
      </c>
      <c r="F19" s="28">
        <f aca="true" t="shared" si="1" ref="F19:F34">E19/C19</f>
        <v>0.28011783187479294</v>
      </c>
      <c r="G19" s="15" t="s">
        <v>83</v>
      </c>
      <c r="H19" s="40"/>
    </row>
    <row r="20" spans="1:8" ht="21" customHeight="1">
      <c r="A20" s="10" t="s">
        <v>22</v>
      </c>
      <c r="B20" s="6" t="s">
        <v>21</v>
      </c>
      <c r="C20" s="7">
        <f>C21+C22</f>
        <v>12798152.940000001</v>
      </c>
      <c r="D20" s="7">
        <f>D21+D22</f>
        <v>10996200</v>
      </c>
      <c r="E20" s="7">
        <f>E21+E22</f>
        <v>11918694.280000001</v>
      </c>
      <c r="F20" s="26">
        <f t="shared" si="1"/>
        <v>0.9312823761270038</v>
      </c>
      <c r="G20" s="10"/>
      <c r="H20" s="40"/>
    </row>
    <row r="21" spans="1:8" ht="30.75" customHeight="1">
      <c r="A21" s="15" t="s">
        <v>45</v>
      </c>
      <c r="B21" s="12" t="s">
        <v>59</v>
      </c>
      <c r="C21" s="13">
        <v>6346200</v>
      </c>
      <c r="D21" s="13">
        <v>7046200</v>
      </c>
      <c r="E21" s="13">
        <v>8009141.36</v>
      </c>
      <c r="F21" s="28">
        <f t="shared" si="1"/>
        <v>1.2620373388799597</v>
      </c>
      <c r="G21" s="15" t="s">
        <v>86</v>
      </c>
      <c r="H21" s="40"/>
    </row>
    <row r="22" spans="1:8" ht="178.5" customHeight="1">
      <c r="A22" s="15" t="s">
        <v>46</v>
      </c>
      <c r="B22" s="12" t="s">
        <v>60</v>
      </c>
      <c r="C22" s="13">
        <v>6451952.94</v>
      </c>
      <c r="D22" s="13">
        <v>3950000</v>
      </c>
      <c r="E22" s="13">
        <v>3909552.92</v>
      </c>
      <c r="F22" s="28">
        <f t="shared" si="1"/>
        <v>0.6059487656461424</v>
      </c>
      <c r="G22" s="21" t="s">
        <v>87</v>
      </c>
      <c r="H22" s="40"/>
    </row>
    <row r="23" spans="1:8" ht="29.25" customHeight="1">
      <c r="A23" s="10" t="s">
        <v>24</v>
      </c>
      <c r="B23" s="6" t="s">
        <v>23</v>
      </c>
      <c r="C23" s="7">
        <f>C24+C25</f>
        <v>10824604</v>
      </c>
      <c r="D23" s="7">
        <f>D24+D25</f>
        <v>10019604</v>
      </c>
      <c r="E23" s="7">
        <f>E24+E25</f>
        <v>10468512.27</v>
      </c>
      <c r="F23" s="26">
        <f t="shared" si="1"/>
        <v>0.9671034866494885</v>
      </c>
      <c r="G23" s="10"/>
      <c r="H23" s="40"/>
    </row>
    <row r="24" spans="1:8" ht="45" customHeight="1">
      <c r="A24" s="14" t="s">
        <v>26</v>
      </c>
      <c r="B24" s="12" t="s">
        <v>25</v>
      </c>
      <c r="C24" s="13">
        <v>10814604</v>
      </c>
      <c r="D24" s="13">
        <v>10014604</v>
      </c>
      <c r="E24" s="13">
        <f>10468512.27-E25</f>
        <v>10458512.27</v>
      </c>
      <c r="F24" s="28">
        <f t="shared" si="1"/>
        <v>0.9670730680476141</v>
      </c>
      <c r="G24" s="21"/>
      <c r="H24" s="40"/>
    </row>
    <row r="25" spans="1:8" ht="47.25" customHeight="1">
      <c r="A25" s="14" t="s">
        <v>28</v>
      </c>
      <c r="B25" s="12" t="s">
        <v>27</v>
      </c>
      <c r="C25" s="13">
        <v>10000</v>
      </c>
      <c r="D25" s="13">
        <v>5000</v>
      </c>
      <c r="E25" s="13">
        <v>10000</v>
      </c>
      <c r="F25" s="28">
        <f t="shared" si="1"/>
        <v>1</v>
      </c>
      <c r="G25" s="14"/>
      <c r="H25" s="40"/>
    </row>
    <row r="26" spans="1:8" ht="24.75" customHeight="1">
      <c r="A26" s="16" t="s">
        <v>29</v>
      </c>
      <c r="B26" s="6"/>
      <c r="C26" s="9">
        <f>C27+C31+C32+C33+C34+C35</f>
        <v>105505371.46999998</v>
      </c>
      <c r="D26" s="9">
        <f>D27+D31+D32+D33+D34+D35</f>
        <v>102482217.49</v>
      </c>
      <c r="E26" s="9">
        <f>E27+E31+E32+E33+E34+E35</f>
        <v>127086506.59</v>
      </c>
      <c r="F26" s="27">
        <f t="shared" si="1"/>
        <v>1.2045501079168897</v>
      </c>
      <c r="G26" s="16"/>
      <c r="H26" s="40"/>
    </row>
    <row r="27" spans="1:8" ht="41.25" customHeight="1">
      <c r="A27" s="17" t="s">
        <v>31</v>
      </c>
      <c r="B27" s="18" t="s">
        <v>30</v>
      </c>
      <c r="C27" s="7">
        <f>C28+C29+C30</f>
        <v>91097443.00999999</v>
      </c>
      <c r="D27" s="7">
        <f>D28+D29+D30</f>
        <v>88093923.00999999</v>
      </c>
      <c r="E27" s="7">
        <f>E28+E29+E30</f>
        <v>89757254.97</v>
      </c>
      <c r="F27" s="26">
        <f t="shared" si="1"/>
        <v>0.9852884121033685</v>
      </c>
      <c r="G27" s="17"/>
      <c r="H27" s="40"/>
    </row>
    <row r="28" spans="1:8" ht="142.5" customHeight="1">
      <c r="A28" s="32" t="s">
        <v>47</v>
      </c>
      <c r="B28" s="12" t="s">
        <v>61</v>
      </c>
      <c r="C28" s="13">
        <v>16088261.41</v>
      </c>
      <c r="D28" s="13">
        <v>16188261.41</v>
      </c>
      <c r="E28" s="13">
        <f>89757254.97-E30</f>
        <v>17479580.429999992</v>
      </c>
      <c r="F28" s="28">
        <f t="shared" si="1"/>
        <v>1.086480383712263</v>
      </c>
      <c r="G28" s="41" t="s">
        <v>88</v>
      </c>
      <c r="H28" s="40"/>
    </row>
    <row r="29" spans="1:8" ht="45.75" customHeight="1">
      <c r="A29" s="32" t="s">
        <v>48</v>
      </c>
      <c r="B29" s="12" t="s">
        <v>62</v>
      </c>
      <c r="C29" s="13">
        <v>103520</v>
      </c>
      <c r="D29" s="13">
        <v>0</v>
      </c>
      <c r="E29" s="13">
        <v>0</v>
      </c>
      <c r="F29" s="28">
        <f t="shared" si="1"/>
        <v>0</v>
      </c>
      <c r="G29" s="32" t="s">
        <v>79</v>
      </c>
      <c r="H29" s="40"/>
    </row>
    <row r="30" spans="1:8" ht="85.5" customHeight="1">
      <c r="A30" s="19" t="s">
        <v>49</v>
      </c>
      <c r="B30" s="12" t="s">
        <v>63</v>
      </c>
      <c r="C30" s="13">
        <v>74905661.6</v>
      </c>
      <c r="D30" s="13">
        <v>71905661.6</v>
      </c>
      <c r="E30" s="13">
        <f>72277674.54</f>
        <v>72277674.54</v>
      </c>
      <c r="F30" s="28">
        <f t="shared" si="1"/>
        <v>0.9649160423409171</v>
      </c>
      <c r="G30" s="14"/>
      <c r="H30" s="40"/>
    </row>
    <row r="31" spans="1:8" ht="45.75" customHeight="1">
      <c r="A31" s="20" t="s">
        <v>33</v>
      </c>
      <c r="B31" s="6" t="s">
        <v>32</v>
      </c>
      <c r="C31" s="7">
        <v>898970.1</v>
      </c>
      <c r="D31" s="7">
        <v>2955365.28</v>
      </c>
      <c r="E31" s="7">
        <v>3075519.77</v>
      </c>
      <c r="F31" s="26">
        <f t="shared" si="1"/>
        <v>3.4211591353260804</v>
      </c>
      <c r="G31" s="21" t="s">
        <v>89</v>
      </c>
      <c r="H31" s="40"/>
    </row>
    <row r="32" spans="1:8" ht="39" customHeight="1">
      <c r="A32" s="20" t="s">
        <v>35</v>
      </c>
      <c r="B32" s="6" t="s">
        <v>34</v>
      </c>
      <c r="C32" s="7">
        <v>877632.26</v>
      </c>
      <c r="D32" s="7">
        <v>2929678.84</v>
      </c>
      <c r="E32" s="7">
        <v>2905065.61</v>
      </c>
      <c r="F32" s="26">
        <f t="shared" si="1"/>
        <v>3.3101171668416107</v>
      </c>
      <c r="G32" s="21" t="s">
        <v>90</v>
      </c>
      <c r="H32" s="40"/>
    </row>
    <row r="33" spans="1:8" ht="62.25" customHeight="1">
      <c r="A33" s="20" t="s">
        <v>37</v>
      </c>
      <c r="B33" s="6" t="s">
        <v>36</v>
      </c>
      <c r="C33" s="7">
        <v>8161080.41</v>
      </c>
      <c r="D33" s="7">
        <v>5420877.88</v>
      </c>
      <c r="E33" s="7">
        <v>5903831.62</v>
      </c>
      <c r="F33" s="26">
        <f t="shared" si="1"/>
        <v>0.7234129947752836</v>
      </c>
      <c r="G33" s="21" t="s">
        <v>91</v>
      </c>
      <c r="H33" s="40"/>
    </row>
    <row r="34" spans="1:8" ht="99" customHeight="1">
      <c r="A34" s="20" t="s">
        <v>39</v>
      </c>
      <c r="B34" s="6" t="s">
        <v>38</v>
      </c>
      <c r="C34" s="7">
        <v>4470245.69</v>
      </c>
      <c r="D34" s="7">
        <v>2715872.48</v>
      </c>
      <c r="E34" s="7">
        <v>1990163.29</v>
      </c>
      <c r="F34" s="26">
        <f t="shared" si="1"/>
        <v>0.44520221661463083</v>
      </c>
      <c r="G34" s="21" t="s">
        <v>92</v>
      </c>
      <c r="H34" s="40"/>
    </row>
    <row r="35" spans="1:8" ht="42" customHeight="1">
      <c r="A35" s="20" t="s">
        <v>50</v>
      </c>
      <c r="B35" s="6" t="s">
        <v>0</v>
      </c>
      <c r="C35" s="7">
        <v>0</v>
      </c>
      <c r="D35" s="7">
        <v>366500</v>
      </c>
      <c r="E35" s="7">
        <v>23454671.33</v>
      </c>
      <c r="F35" s="26" t="s">
        <v>74</v>
      </c>
      <c r="G35" s="21" t="s">
        <v>80</v>
      </c>
      <c r="H35" s="40"/>
    </row>
    <row r="36" spans="1:8" ht="28.5" customHeight="1">
      <c r="A36" s="38" t="s">
        <v>2</v>
      </c>
      <c r="B36" s="35" t="s">
        <v>1</v>
      </c>
      <c r="C36" s="36">
        <f>C37+C42+C43</f>
        <v>2458470289.16</v>
      </c>
      <c r="D36" s="36">
        <f>D37+D42+D43</f>
        <v>2885045372.98</v>
      </c>
      <c r="E36" s="36">
        <f>E37+E42+E43</f>
        <v>2878622898.98</v>
      </c>
      <c r="F36" s="37">
        <f aca="true" t="shared" si="2" ref="F36:F41">E36/C36</f>
        <v>1.1709000152137516</v>
      </c>
      <c r="G36" s="10"/>
      <c r="H36" s="40"/>
    </row>
    <row r="37" spans="1:8" ht="37.5" customHeight="1">
      <c r="A37" s="5" t="s">
        <v>4</v>
      </c>
      <c r="B37" s="6" t="s">
        <v>3</v>
      </c>
      <c r="C37" s="7">
        <f>C38+C39+C40+C41</f>
        <v>2458470289.16</v>
      </c>
      <c r="D37" s="7">
        <f>D38+D39+D40+D41</f>
        <v>2885045372.98</v>
      </c>
      <c r="E37" s="7">
        <f>E38+E39+E40+E41</f>
        <v>2880267173.02</v>
      </c>
      <c r="F37" s="26">
        <f t="shared" si="2"/>
        <v>1.171568835189836</v>
      </c>
      <c r="G37" s="5"/>
      <c r="H37" s="40"/>
    </row>
    <row r="38" spans="1:8" ht="42" customHeight="1">
      <c r="A38" s="5" t="s">
        <v>5</v>
      </c>
      <c r="B38" s="6" t="s">
        <v>70</v>
      </c>
      <c r="C38" s="7">
        <v>870703285</v>
      </c>
      <c r="D38" s="7">
        <v>900139194</v>
      </c>
      <c r="E38" s="7">
        <v>900139194</v>
      </c>
      <c r="F38" s="26">
        <f t="shared" si="2"/>
        <v>1.033807049435905</v>
      </c>
      <c r="G38" s="45" t="s">
        <v>81</v>
      </c>
      <c r="H38" s="40"/>
    </row>
    <row r="39" spans="1:8" ht="54.75" customHeight="1">
      <c r="A39" s="20" t="s">
        <v>67</v>
      </c>
      <c r="B39" s="6" t="s">
        <v>71</v>
      </c>
      <c r="C39" s="7">
        <v>367932425.82</v>
      </c>
      <c r="D39" s="7">
        <v>460452822.98</v>
      </c>
      <c r="E39" s="7">
        <v>455430128.24</v>
      </c>
      <c r="F39" s="26">
        <f t="shared" si="2"/>
        <v>1.2378091635304949</v>
      </c>
      <c r="G39" s="46"/>
      <c r="H39" s="40"/>
    </row>
    <row r="40" spans="1:8" ht="48" customHeight="1">
      <c r="A40" s="20" t="s">
        <v>6</v>
      </c>
      <c r="B40" s="6" t="s">
        <v>72</v>
      </c>
      <c r="C40" s="7">
        <v>1175408978.34</v>
      </c>
      <c r="D40" s="7">
        <v>1242683619.54</v>
      </c>
      <c r="E40" s="7">
        <v>1256750511.71</v>
      </c>
      <c r="F40" s="26">
        <f t="shared" si="2"/>
        <v>1.0692027497398198</v>
      </c>
      <c r="G40" s="46"/>
      <c r="H40" s="40"/>
    </row>
    <row r="41" spans="1:8" ht="45" customHeight="1">
      <c r="A41" s="20" t="s">
        <v>69</v>
      </c>
      <c r="B41" s="6" t="s">
        <v>73</v>
      </c>
      <c r="C41" s="7">
        <v>44425600</v>
      </c>
      <c r="D41" s="7">
        <v>281769736.46</v>
      </c>
      <c r="E41" s="7">
        <v>267947339.07</v>
      </c>
      <c r="F41" s="26">
        <f t="shared" si="2"/>
        <v>6.031372430985738</v>
      </c>
      <c r="G41" s="47"/>
      <c r="H41" s="40"/>
    </row>
    <row r="42" spans="1:8" ht="85.5" customHeight="1">
      <c r="A42" s="5" t="s">
        <v>9</v>
      </c>
      <c r="B42" s="6" t="s">
        <v>8</v>
      </c>
      <c r="C42" s="9">
        <v>0</v>
      </c>
      <c r="D42" s="9">
        <v>0</v>
      </c>
      <c r="E42" s="7">
        <v>40432.75</v>
      </c>
      <c r="F42" s="26"/>
      <c r="G42" s="48" t="s">
        <v>82</v>
      </c>
      <c r="H42" s="40"/>
    </row>
    <row r="43" spans="1:8" ht="50.25" customHeight="1">
      <c r="A43" s="5" t="s">
        <v>51</v>
      </c>
      <c r="B43" s="6" t="s">
        <v>10</v>
      </c>
      <c r="C43" s="7">
        <v>0</v>
      </c>
      <c r="D43" s="7">
        <v>0</v>
      </c>
      <c r="E43" s="7">
        <v>-1684706.79</v>
      </c>
      <c r="F43" s="26"/>
      <c r="G43" s="49"/>
      <c r="H43" s="40"/>
    </row>
    <row r="44" spans="1:7" ht="28.5" customHeight="1">
      <c r="A44" s="39"/>
      <c r="B44" s="35" t="s">
        <v>7</v>
      </c>
      <c r="C44" s="36">
        <f>C10+C36</f>
        <v>3461692270.18</v>
      </c>
      <c r="D44" s="36">
        <f>D10+D36</f>
        <v>3960033778.88</v>
      </c>
      <c r="E44" s="36">
        <f>E10+E36</f>
        <v>3992389115.48</v>
      </c>
      <c r="F44" s="37">
        <f>E44/C44</f>
        <v>1.1533056100542425</v>
      </c>
      <c r="G44" s="21"/>
    </row>
    <row r="45" s="22" customFormat="1" ht="16.5" customHeight="1">
      <c r="F45" s="29"/>
    </row>
    <row r="46" s="22" customFormat="1" ht="16.5" customHeight="1">
      <c r="F46" s="29"/>
    </row>
    <row r="47" spans="5:6" s="22" customFormat="1" ht="16.5" customHeight="1">
      <c r="E47" s="23"/>
      <c r="F47" s="29"/>
    </row>
    <row r="48" s="22" customFormat="1" ht="16.5" customHeight="1">
      <c r="F48" s="29"/>
    </row>
    <row r="49" s="22" customFormat="1" ht="16.5" customHeight="1">
      <c r="F49" s="29"/>
    </row>
  </sheetData>
  <sheetProtection/>
  <mergeCells count="12">
    <mergeCell ref="F7:F8"/>
    <mergeCell ref="G7:G8"/>
    <mergeCell ref="G38:G41"/>
    <mergeCell ref="G42:G43"/>
    <mergeCell ref="D1:F1"/>
    <mergeCell ref="D2:F2"/>
    <mergeCell ref="D3:F3"/>
    <mergeCell ref="A5:G5"/>
    <mergeCell ref="A7:A8"/>
    <mergeCell ref="B7:B8"/>
    <mergeCell ref="C7:D7"/>
    <mergeCell ref="E7:E8"/>
  </mergeCells>
  <printOptions/>
  <pageMargins left="0.7086614173228347" right="0.7086614173228347" top="0.7480314960629921" bottom="0.7480314960629921" header="0.31496062992125984" footer="0.31496062992125984"/>
  <pageSetup fitToHeight="6"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SNEG</dc:creator>
  <cp:keywords/>
  <dc:description/>
  <cp:lastModifiedBy>Спирина Ольга Станиславовна</cp:lastModifiedBy>
  <cp:lastPrinted>2022-03-22T13:54:30Z</cp:lastPrinted>
  <dcterms:created xsi:type="dcterms:W3CDTF">2003-08-14T15:25:08Z</dcterms:created>
  <dcterms:modified xsi:type="dcterms:W3CDTF">2024-03-28T08:09:12Z</dcterms:modified>
  <cp:category/>
  <cp:version/>
  <cp:contentType/>
  <cp:contentStatus/>
</cp:coreProperties>
</file>