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Area" localSheetId="0">'доходы'!$A$1:$O$5</definedName>
  </definedNames>
  <calcPr fullCalcOnLoad="1" refMode="R1C1"/>
</workbook>
</file>

<file path=xl/sharedStrings.xml><?xml version="1.0" encoding="utf-8"?>
<sst xmlns="http://schemas.openxmlformats.org/spreadsheetml/2006/main" count="448" uniqueCount="441">
  <si>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</si>
  <si>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имущества городских округов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</si>
  <si>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</si>
  <si>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</si>
  <si>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</si>
  <si>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</si>
  <si>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</si>
  <si>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городских округов на выравнивание бюджетной обеспеченнности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</si>
  <si>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</si>
  <si>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доходы от компенсации затрат бюджетов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</si>
  <si>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</si>
  <si>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</si>
  <si>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</si>
  <si>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</si>
  <si>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000 1 13 00000 00 0000 000</t>
  </si>
  <si>
    <t>Доходы от компенсации затрат государства</t>
  </si>
  <si>
    <t>000 1 13 02000 00 0000 130</t>
  </si>
  <si>
    <t>000 1 13 02994 04 0000 130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</si>
  <si>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</si>
  <si>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</si>
  <si>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</si>
  <si>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</si>
  <si>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</si>
  <si>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</si>
  <si>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</si>
  <si>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</si>
  <si>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</si>
  <si>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</si>
  <si>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</si>
  <si>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</si>
  <si>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</si>
  <si>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</si>
  <si>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</si>
  <si>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</si>
  <si>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</si>
  <si>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</si>
  <si>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</si>
  <si>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</si>
  <si>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</si>
  <si>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</si>
  <si>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</si>
  <si>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</si>
  <si>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</si>
  <si>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</si>
  <si>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</si>
  <si>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</si>
  <si>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</si>
  <si>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</si>
  <si>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</si>
  <si>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</si>
  <si>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</si>
  <si>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</si>
  <si>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</si>
  <si>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</si>
  <si>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</si>
  <si>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</si>
  <si>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</si>
  <si>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</si>
  <si>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</si>
  <si>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</si>
  <si>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</si>
  <si>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</si>
  <si>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</si>
  <si>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</si>
  <si>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</si>
  <si>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</si>
  <si>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</si>
  <si>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</si>
  <si>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</si>
  <si>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</si>
  <si>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</si>
  <si>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</si>
  <si>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</si>
  <si>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</si>
  <si>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</si>
  <si>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</si>
  <si>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</si>
  <si>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</si>
  <si>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</si>
  <si>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</si>
  <si>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</si>
  <si>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</si>
  <si>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</si>
  <si>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</si>
  <si>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</si>
  <si>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</si>
  <si>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</si>
  <si>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</si>
  <si>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</si>
  <si>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</si>
  <si>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</si>
  <si>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</si>
  <si>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</si>
  <si>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</si>
  <si>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</si>
  <si>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</si>
  <si>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</si>
  <si>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</si>
  <si>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</si>
  <si>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</si>
  <si>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</si>
  <si>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</si>
  <si>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</si>
  <si>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</si>
  <si>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</si>
  <si>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</si>
  <si>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</si>
  <si>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</si>
  <si>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</si>
  <si>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</si>
  <si>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</si>
  <si>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</si>
  <si>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</si>
  <si>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Дотации бюджетам на поддержку мер по обеспечению сбалансированности бюджетов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</si>
  <si>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</si>
  <si>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</si>
  <si>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</si>
  <si>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</si>
  <si>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</si>
  <si>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</si>
  <si>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</si>
  <si>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</si>
  <si>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</si>
  <si>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ИТОГО ДОХОДОВ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</si>
  <si>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</si>
  <si>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</si>
  <si>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</si>
  <si>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</si>
  <si>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</si>
  <si>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</si>
  <si>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</si>
  <si>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</si>
  <si>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</si>
  <si>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</si>
  <si>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</si>
  <si>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</si>
  <si>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</si>
  <si>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</si>
  <si>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</si>
  <si>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000 1 12 01041 01 0000 120</t>
  </si>
  <si>
    <t>Плата за размещение отходов производства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</si>
  <si>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</si>
  <si>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</si>
  <si>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</si>
  <si>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/>
  </si>
  <si>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</si>
  <si>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</si>
  <si>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</si>
  <si>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</si>
  <si>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</si>
  <si>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</si>
  <si>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</si>
  <si>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</si>
  <si>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</si>
  <si>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</si>
  <si>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</si>
  <si>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</si>
  <si>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</si>
  <si>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</si>
  <si>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</si>
  <si>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</si>
  <si>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</si>
  <si>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</si>
  <si>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>0304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</si>
  <si>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</si>
  <si>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</si>
  <si>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</si>
  <si>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</si>
  <si>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</si>
  <si>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</si>
  <si>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</si>
  <si>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</si>
  <si>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</si>
  <si>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</si>
  <si>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</si>
  <si>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</si>
  <si>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</si>
  <si>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</si>
  <si>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</si>
  <si>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</si>
  <si>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</si>
  <si>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</si>
  <si>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</si>
  <si>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</si>
  <si>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</si>
  <si>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</si>
  <si>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</si>
  <si>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</si>
  <si>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</si>
  <si>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</si>
  <si>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</si>
  <si>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</si>
  <si>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</si>
  <si>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</si>
  <si>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</si>
  <si>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</si>
  <si>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</si>
  <si>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</si>
  <si>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</si>
  <si>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</si>
  <si>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</si>
  <si>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</si>
  <si>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</si>
  <si>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</si>
  <si>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</si>
  <si>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</si>
  <si>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</si>
  <si>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</si>
  <si>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</si>
  <si>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</si>
  <si>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</si>
  <si>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</si>
  <si>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</si>
  <si>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</si>
  <si>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</si>
  <si>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</si>
  <si>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</si>
  <si>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</si>
  <si>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</si>
  <si>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</si>
  <si>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</si>
  <si>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государственного и муниципального долга</t>
  </si>
  <si>
    <t>1301</t>
  </si>
  <si>
    <t>ВСЕГО</t>
  </si>
  <si>
    <t>Судебная система</t>
  </si>
  <si>
    <t>0105</t>
  </si>
  <si>
    <t>000 2 02 20000 00 0000 150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</si>
  <si>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</si>
  <si>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</si>
  <si>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000 2 02 29999 00 0000 150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</si>
  <si>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</si>
  <si>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</si>
  <si>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</si>
  <si>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000 2 02 30027 00 0000 150</t>
  </si>
  <si>
    <t>000 2 02 30027 04 0000 150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</si>
  <si>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</si>
  <si>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</si>
  <si>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</si>
  <si>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</si>
  <si>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</si>
  <si>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</si>
  <si>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</si>
  <si>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</si>
  <si>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</si>
  <si>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    Другие вопросы в области социальной политики</t>
  </si>
  <si>
    <t>1006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</si>
  <si>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</si>
  <si>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</si>
  <si>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</si>
  <si>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</si>
  <si>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</si>
  <si>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</si>
  <si>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</si>
  <si>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</si>
  <si>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</si>
  <si>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</si>
  <si>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</si>
  <si>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</si>
  <si>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</si>
  <si>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</si>
  <si>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</si>
  <si>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</si>
  <si>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</si>
  <si>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</si>
  <si>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</si>
  <si>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</si>
  <si>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</si>
  <si>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</si>
  <si>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</si>
  <si>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</si>
  <si>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</si>
  <si>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</si>
  <si>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000 2 02 20077 00 0000 150</t>
  </si>
  <si>
    <t>000 2 02 20077 04 0000 150</t>
  </si>
  <si>
    <t>000 2 02 20216 00 0000 150</t>
  </si>
  <si>
    <t>000 2 02 20216 04 0000 150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</si>
  <si>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</si>
  <si>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</si>
  <si>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</si>
  <si>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</si>
  <si>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</si>
  <si>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</si>
  <si>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</si>
  <si>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</si>
  <si>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</si>
  <si>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</si>
  <si>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</si>
  <si>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</si>
  <si>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</si>
  <si>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</si>
  <si>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</si>
  <si>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</si>
  <si>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</si>
  <si>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</si>
  <si>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</si>
  <si>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</si>
  <si>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</si>
  <si>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</si>
  <si>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</si>
  <si>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</si>
  <si>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</si>
  <si>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</si>
  <si>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</si>
  <si>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</si>
  <si>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</si>
  <si>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</si>
  <si>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</si>
  <si>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</si>
  <si>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000 1 16 01140 01 0000 140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</si>
  <si>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</si>
  <si>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</si>
  <si>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</si>
  <si>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</si>
  <si>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</si>
  <si>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</si>
  <si>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</si>
  <si>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</si>
  <si>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</si>
  <si>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</si>
  <si>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</si>
  <si>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</si>
  <si>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</si>
  <si>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</si>
  <si>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</si>
  <si>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</si>
  <si>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</si>
  <si>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</si>
  <si>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</si>
  <si>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000 1 16 07010 00 0000 140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</si>
  <si>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</si>
  <si>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</si>
  <si>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</si>
  <si>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</si>
  <si>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</si>
  <si>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Профессиональная подготовка, переподготовка и повышение квалификации</t>
  </si>
  <si>
    <t>0705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</si>
  <si>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</si>
  <si>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</si>
  <si>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</si>
  <si>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</si>
  <si>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Кодексом Российской Федерации об административных правонарушениях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</si>
  <si>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</si>
  <si>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</si>
  <si>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</si>
  <si>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</si>
  <si>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000 1 01 02080 01 0000 110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</si>
  <si>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</si>
  <si>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</si>
  <si>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</si>
  <si>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</si>
  <si>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</si>
  <si>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</si>
  <si>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</si>
  <si>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</si>
  <si>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</si>
  <si>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</si>
  <si>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Таблица 1</t>
  </si>
  <si>
    <t>Таблица 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</si>
  <si>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</si>
  <si>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000 1 03 02231 01 0000 110</t>
  </si>
  <si>
    <t>000 1 03 02241 01 0000 110</t>
  </si>
  <si>
    <t>000 1 03 02251 01 0000 110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</si>
  <si>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</si>
  <si>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</si>
  <si>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</si>
  <si>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</si>
  <si>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</si>
  <si>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</si>
  <si>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</si>
  <si>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000 2 02 10000 00 0000 150</t>
  </si>
  <si>
    <t>Дотации бюджетам бюджетной системы Российской Федерации</t>
  </si>
  <si>
    <t>000 2 02 15001 00 0000 150</t>
  </si>
  <si>
    <t>000 2 02 15001 04 0000 150</t>
  </si>
  <si>
    <t>000 2 02 15002 00 0000 150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</si>
  <si>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</si>
  <si>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</si>
  <si>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000 2 02 15010 00 0000 150</t>
  </si>
  <si>
    <t>000 2 02 15010 04 0000 150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</si>
  <si>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</si>
  <si>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</si>
  <si>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</si>
  <si>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</si>
  <si>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4 = 5-3</t>
  </si>
  <si>
    <t>6 = 7-3</t>
  </si>
  <si>
    <t>Изменение_1</t>
  </si>
  <si>
    <t>Изменение_2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</si>
  <si>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</si>
  <si>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</si>
  <si>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>0600</t>
  </si>
  <si>
    <t>0603</t>
  </si>
  <si>
    <t>Сведения об изменениях, внесенных в течение 2023 года  в доходную часть решения о бюджете</t>
  </si>
  <si>
    <t>Утверждено РСД
№ 113 от 20.12.2022</t>
  </si>
  <si>
    <t>Изменение_3</t>
  </si>
  <si>
    <t>6 = 7-5</t>
  </si>
  <si>
    <t>8 = 9-7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</si>
  <si>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</si>
  <si>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</si>
  <si>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</si>
  <si>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</si>
  <si>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Утверждено РСД 
№ 128 от 19.12.2023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</si>
  <si>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</si>
  <si>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</si>
  <si>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</si>
  <si>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</si>
  <si>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000 2 02 25171 00 0000 150</t>
  </si>
  <si>
    <t>000 2 02 25171 04 0000 150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</si>
  <si>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</si>
  <si>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</si>
  <si>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000 2 02 25299 04 0000 150</t>
  </si>
  <si>
    <t>000 2 02 25299 00 0000 150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</si>
  <si>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</si>
  <si>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</si>
  <si>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000 2 02 25519 04 0000 150</t>
  </si>
  <si>
    <t>000 2 02 25519 00 0000 150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</si>
  <si>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</si>
  <si>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</si>
  <si>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000 2 02 25590 00 0000 150</t>
  </si>
  <si>
    <t>000 2 02 25590 04 0000 150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</si>
  <si>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</si>
  <si>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</si>
  <si>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000 2 02 45575 04 0000 150</t>
  </si>
  <si>
    <t>000 2 02 45575 00 0000 150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</si>
  <si>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</si>
  <si>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</si>
  <si>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Утверждено РСД 
№ 103 от 02.11.2023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</si>
  <si>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</si>
  <si>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Утверждено РСД
 № 52 от 20.06.2023</t>
  </si>
  <si>
    <t>000 2 02 25491 00 0000 150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</si>
  <si>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</si>
  <si>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</si>
  <si>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</si>
  <si>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Сведения об изменениях, внесенных в течение 2023 года  в расходную часть решения о бюджете</t>
  </si>
  <si>
    <t>Утверждено РСД № 113 от 20.12.2022</t>
  </si>
  <si>
    <t>Утверждено РСД № 52 от 20.06.2023</t>
  </si>
  <si>
    <t>Утверждено РСД № 103 от 02.11.2023</t>
  </si>
  <si>
    <t>Утверждено РСД № 128 от 19.12.2023</t>
  </si>
  <si>
    <t>8 = 9-3</t>
  </si>
  <si>
    <t xml:space="preserve"> Обеспечение проведения выборов и референдумов</t>
  </si>
  <si>
    <t>0107</t>
  </si>
  <si>
    <t xml:space="preserve"> Общеэкономические вопросы</t>
  </si>
  <si>
    <t>0401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</si>
</sst>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1"/>
      <name val="Calibri"/>
      <family val="2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 Cyr"/>
      <family val="0"/>
    </font>
    <font>
      <i/>
      <sz val="11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41" fillId="0" borderId="2">
      <alignment horizontal="right"/>
      <protection/>
    </xf>
    <xf numFmtId="4" fontId="41" fillId="16" borderId="2">
      <alignment horizontal="right" vertical="top" shrinkToFit="1"/>
      <protection/>
    </xf>
    <xf numFmtId="4" fontId="41" fillId="17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0" fontId="41" fillId="0" borderId="1">
      <alignment vertical="top" wrapText="1"/>
      <protection/>
    </xf>
    <xf numFmtId="0" fontId="43" fillId="0" borderId="1">
      <alignment vertical="top" wrapText="1"/>
      <protection/>
    </xf>
    <xf numFmtId="4" fontId="41" fillId="16" borderId="1">
      <alignment horizontal="right" vertical="top" shrinkToFit="1"/>
      <protection/>
    </xf>
    <xf numFmtId="49" fontId="40" fillId="0" borderId="1">
      <alignment horizontal="center" vertical="top" shrinkToFit="1"/>
      <protection/>
    </xf>
    <xf numFmtId="4" fontId="43" fillId="18" borderId="1">
      <alignment horizontal="right" vertical="top" shrinkToFit="1"/>
      <protection/>
    </xf>
    <xf numFmtId="4" fontId="43" fillId="17" borderId="1">
      <alignment horizontal="right" vertical="top" shrinkToFit="1"/>
      <protection/>
    </xf>
    <xf numFmtId="4" fontId="41" fillId="17" borderId="1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3" applyNumberFormat="0" applyAlignment="0" applyProtection="0"/>
    <xf numFmtId="0" fontId="6" fillId="23" borderId="4" applyNumberFormat="0" applyAlignment="0" applyProtection="0"/>
    <xf numFmtId="0" fontId="7" fillId="23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24" borderId="9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27" borderId="0" xfId="0" applyFont="1" applyFill="1" applyAlignment="1">
      <alignment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wrapText="1"/>
    </xf>
    <xf numFmtId="0" fontId="45" fillId="0" borderId="1" xfId="43" applyNumberFormat="1" applyFont="1" applyFill="1" applyAlignment="1" applyProtection="1">
      <alignment horizontal="right" vertical="top" wrapText="1"/>
      <protection/>
    </xf>
    <xf numFmtId="49" fontId="45" fillId="0" borderId="1" xfId="45" applyNumberFormat="1" applyFont="1" applyFill="1" applyProtection="1">
      <alignment horizontal="center" vertical="top" shrinkToFit="1"/>
      <protection/>
    </xf>
    <xf numFmtId="0" fontId="45" fillId="0" borderId="0" xfId="0" applyFont="1" applyFill="1" applyAlignment="1">
      <alignment vertical="top" wrapText="1"/>
    </xf>
    <xf numFmtId="0" fontId="44" fillId="0" borderId="1" xfId="43" applyNumberFormat="1" applyFont="1" applyFill="1" applyAlignment="1" applyProtection="1">
      <alignment horizontal="right" vertical="top" wrapText="1"/>
      <protection/>
    </xf>
    <xf numFmtId="49" fontId="44" fillId="0" borderId="1" xfId="45" applyNumberFormat="1" applyFont="1" applyFill="1" applyProtection="1">
      <alignment horizontal="center" vertical="top" shrinkToFit="1"/>
      <protection/>
    </xf>
    <xf numFmtId="0" fontId="21" fillId="0" borderId="0" xfId="0" applyFont="1" applyFill="1" applyAlignment="1">
      <alignment vertical="top" wrapText="1"/>
    </xf>
    <xf numFmtId="0" fontId="44" fillId="0" borderId="13" xfId="43" applyNumberFormat="1" applyFont="1" applyFill="1" applyBorder="1" applyAlignment="1" applyProtection="1">
      <alignment horizontal="right" vertical="top" wrapText="1"/>
      <protection/>
    </xf>
    <xf numFmtId="49" fontId="44" fillId="0" borderId="13" xfId="45" applyNumberFormat="1" applyFont="1" applyFill="1" applyBorder="1" applyProtection="1">
      <alignment horizontal="center" vertical="top" shrinkToFit="1"/>
      <protection/>
    </xf>
    <xf numFmtId="0" fontId="21" fillId="0" borderId="0" xfId="0" applyFont="1" applyFill="1" applyAlignment="1">
      <alignment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left" vertical="center" wrapText="1"/>
    </xf>
    <xf numFmtId="0" fontId="20" fillId="27" borderId="14" xfId="0" applyFont="1" applyFill="1" applyBorder="1" applyAlignment="1">
      <alignment horizontal="lef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 wrapText="1"/>
    </xf>
    <xf numFmtId="4" fontId="22" fillId="0" borderId="1" xfId="46" applyNumberFormat="1" applyFont="1" applyFill="1" applyProtection="1">
      <alignment horizontal="right" vertical="top" shrinkToFit="1"/>
      <protection/>
    </xf>
    <xf numFmtId="4" fontId="23" fillId="0" borderId="1" xfId="46" applyNumberFormat="1" applyFont="1" applyFill="1" applyProtection="1">
      <alignment horizontal="right" vertical="top" shrinkToFit="1"/>
      <protection/>
    </xf>
    <xf numFmtId="0" fontId="25" fillId="27" borderId="0" xfId="0" applyFont="1" applyFill="1" applyAlignment="1">
      <alignment horizontal="center"/>
    </xf>
    <xf numFmtId="4" fontId="20" fillId="27" borderId="0" xfId="0" applyNumberFormat="1" applyFont="1" applyFill="1" applyAlignment="1">
      <alignment horizontal="center"/>
    </xf>
    <xf numFmtId="0" fontId="20" fillId="27" borderId="0" xfId="0" applyFont="1" applyFill="1" applyAlignment="1">
      <alignment horizontal="center"/>
    </xf>
    <xf numFmtId="0" fontId="23" fillId="27" borderId="14" xfId="69" applyFont="1" applyFill="1" applyBorder="1" applyAlignment="1">
      <alignment horizontal="left" vertical="center" wrapText="1"/>
      <protection/>
    </xf>
    <xf numFmtId="0" fontId="20" fillId="27" borderId="14" xfId="69" applyFont="1" applyFill="1" applyBorder="1" applyAlignment="1">
      <alignment horizontal="left" vertical="center" wrapText="1"/>
      <protection/>
    </xf>
    <xf numFmtId="49" fontId="23" fillId="27" borderId="14" xfId="69" applyNumberFormat="1" applyFont="1" applyFill="1" applyBorder="1" applyAlignment="1">
      <alignment horizontal="left" vertical="center" wrapText="1"/>
      <protection/>
    </xf>
    <xf numFmtId="49" fontId="20" fillId="27" borderId="14" xfId="69" applyNumberFormat="1" applyFont="1" applyFill="1" applyBorder="1" applyAlignment="1">
      <alignment horizontal="left" vertical="center" wrapText="1"/>
      <protection/>
    </xf>
    <xf numFmtId="0" fontId="23" fillId="0" borderId="12" xfId="69" applyFont="1" applyFill="1" applyBorder="1" applyAlignment="1">
      <alignment vertical="center" wrapText="1"/>
      <protection/>
    </xf>
    <xf numFmtId="0" fontId="20" fillId="0" borderId="12" xfId="69" applyFont="1" applyFill="1" applyBorder="1" applyAlignment="1">
      <alignment vertical="center" wrapText="1"/>
      <protection/>
    </xf>
    <xf numFmtId="0" fontId="23" fillId="0" borderId="12" xfId="69" applyFont="1" applyFill="1" applyBorder="1" applyAlignment="1">
      <alignment horizontal="left" vertical="center" wrapText="1"/>
      <protection/>
    </xf>
    <xf numFmtId="0" fontId="20" fillId="0" borderId="12" xfId="69" applyFont="1" applyFill="1" applyBorder="1" applyAlignment="1">
      <alignment horizontal="left" vertical="center" wrapText="1"/>
      <protection/>
    </xf>
    <xf numFmtId="4" fontId="24" fillId="27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top" wrapText="1"/>
    </xf>
    <xf numFmtId="0" fontId="23" fillId="0" borderId="12" xfId="69" applyFont="1" applyFill="1" applyBorder="1" applyAlignment="1">
      <alignment horizontal="center" vertical="center"/>
      <protection/>
    </xf>
    <xf numFmtId="0" fontId="20" fillId="0" borderId="12" xfId="69" applyFont="1" applyFill="1" applyBorder="1" applyAlignment="1">
      <alignment horizontal="center" vertical="center"/>
      <protection/>
    </xf>
    <xf numFmtId="4" fontId="20" fillId="27" borderId="0" xfId="0" applyNumberFormat="1" applyFont="1" applyFill="1" applyAlignment="1">
      <alignment horizontal="right"/>
    </xf>
    <xf numFmtId="4" fontId="27" fillId="27" borderId="0" xfId="0" applyNumberFormat="1" applyFont="1" applyFill="1" applyAlignment="1">
      <alignment horizontal="center"/>
    </xf>
    <xf numFmtId="0" fontId="27" fillId="27" borderId="0" xfId="0" applyFont="1" applyFill="1" applyAlignment="1">
      <alignment/>
    </xf>
    <xf numFmtId="0" fontId="20" fillId="0" borderId="15" xfId="69" applyFont="1" applyFill="1" applyBorder="1" applyAlignment="1">
      <alignment horizontal="center" vertical="center" wrapText="1"/>
      <protection/>
    </xf>
    <xf numFmtId="0" fontId="20" fillId="0" borderId="15" xfId="69" applyFont="1" applyFill="1" applyBorder="1" applyAlignment="1">
      <alignment horizontal="center" vertical="center"/>
      <protection/>
    </xf>
    <xf numFmtId="0" fontId="20" fillId="0" borderId="12" xfId="69" applyFont="1" applyFill="1" applyBorder="1" applyAlignment="1">
      <alignment horizontal="center"/>
      <protection/>
    </xf>
    <xf numFmtId="0" fontId="21" fillId="0" borderId="12" xfId="69" applyFont="1" applyFill="1" applyBorder="1" applyAlignment="1">
      <alignment horizontal="center" vertical="center"/>
      <protection/>
    </xf>
    <xf numFmtId="0" fontId="21" fillId="0" borderId="12" xfId="69" applyFont="1" applyFill="1" applyBorder="1" applyAlignment="1">
      <alignment vertical="center" wrapText="1"/>
      <protection/>
    </xf>
    <xf numFmtId="4" fontId="21" fillId="27" borderId="0" xfId="0" applyNumberFormat="1" applyFont="1" applyFill="1" applyAlignment="1">
      <alignment horizontal="center"/>
    </xf>
    <xf numFmtId="0" fontId="21" fillId="27" borderId="0" xfId="0" applyFont="1" applyFill="1" applyAlignment="1">
      <alignment/>
    </xf>
    <xf numFmtId="0" fontId="22" fillId="0" borderId="12" xfId="69" applyFont="1" applyFill="1" applyBorder="1" applyAlignment="1">
      <alignment vertical="center"/>
      <protection/>
    </xf>
    <xf numFmtId="4" fontId="22" fillId="0" borderId="12" xfId="69" applyNumberFormat="1" applyFont="1" applyFill="1" applyBorder="1" applyAlignment="1">
      <alignment horizontal="right" vertical="center"/>
      <protection/>
    </xf>
    <xf numFmtId="0" fontId="21" fillId="27" borderId="12" xfId="69" applyFont="1" applyFill="1" applyBorder="1" applyAlignment="1">
      <alignment horizontal="center" vertical="center"/>
      <protection/>
    </xf>
    <xf numFmtId="0" fontId="21" fillId="28" borderId="12" xfId="69" applyFont="1" applyFill="1" applyBorder="1" applyAlignment="1">
      <alignment vertical="center"/>
      <protection/>
    </xf>
    <xf numFmtId="0" fontId="23" fillId="28" borderId="12" xfId="69" applyFont="1" applyFill="1" applyBorder="1" applyAlignment="1">
      <alignment horizontal="center" vertical="center"/>
      <protection/>
    </xf>
    <xf numFmtId="0" fontId="23" fillId="28" borderId="12" xfId="69" applyFont="1" applyFill="1" applyBorder="1" applyAlignment="1">
      <alignment vertical="center"/>
      <protection/>
    </xf>
    <xf numFmtId="4" fontId="23" fillId="28" borderId="12" xfId="69" applyNumberFormat="1" applyFont="1" applyFill="1" applyBorder="1" applyAlignment="1">
      <alignment horizontal="right" vertical="center"/>
      <protection/>
    </xf>
    <xf numFmtId="0" fontId="20" fillId="28" borderId="12" xfId="69" applyFont="1" applyFill="1" applyBorder="1" applyAlignment="1">
      <alignment horizontal="center" vertical="center"/>
      <protection/>
    </xf>
    <xf numFmtId="0" fontId="20" fillId="28" borderId="12" xfId="69" applyFont="1" applyFill="1" applyBorder="1" applyAlignment="1">
      <alignment vertical="center" wrapText="1"/>
      <protection/>
    </xf>
    <xf numFmtId="0" fontId="20" fillId="27" borderId="12" xfId="69" applyFont="1" applyFill="1" applyBorder="1" applyAlignment="1">
      <alignment horizontal="center" vertical="center"/>
      <protection/>
    </xf>
    <xf numFmtId="0" fontId="20" fillId="27" borderId="12" xfId="69" applyFont="1" applyFill="1" applyBorder="1" applyAlignment="1">
      <alignment vertical="center" wrapText="1"/>
      <protection/>
    </xf>
    <xf numFmtId="0" fontId="23" fillId="28" borderId="12" xfId="69" applyFont="1" applyFill="1" applyBorder="1" applyAlignment="1">
      <alignment vertical="center" wrapText="1"/>
      <protection/>
    </xf>
    <xf numFmtId="0" fontId="23" fillId="28" borderId="12" xfId="69" applyFont="1" applyFill="1" applyBorder="1" applyAlignment="1">
      <alignment horizontal="justify" vertical="center" wrapText="1"/>
      <protection/>
    </xf>
    <xf numFmtId="0" fontId="20" fillId="28" borderId="12" xfId="69" applyFont="1" applyFill="1" applyBorder="1" applyAlignment="1">
      <alignment horizontal="justify" vertical="center" wrapText="1"/>
      <protection/>
    </xf>
    <xf numFmtId="49" fontId="20" fillId="28" borderId="12" xfId="69" applyNumberFormat="1" applyFont="1" applyFill="1" applyBorder="1" applyAlignment="1">
      <alignment vertical="center" wrapText="1"/>
      <protection/>
    </xf>
    <xf numFmtId="0" fontId="20" fillId="27" borderId="12" xfId="69" applyFont="1" applyFill="1" applyBorder="1" applyAlignment="1">
      <alignment horizontal="center" vertical="center" wrapText="1"/>
      <protection/>
    </xf>
    <xf numFmtId="2" fontId="23" fillId="28" borderId="12" xfId="69" applyNumberFormat="1" applyFont="1" applyFill="1" applyBorder="1" applyAlignment="1">
      <alignment horizontal="justify" vertical="center" wrapText="1"/>
      <protection/>
    </xf>
    <xf numFmtId="2" fontId="20" fillId="28" borderId="12" xfId="69" applyNumberFormat="1" applyFont="1" applyFill="1" applyBorder="1" applyAlignment="1">
      <alignment horizontal="left" vertical="center" wrapText="1"/>
      <protection/>
    </xf>
    <xf numFmtId="0" fontId="20" fillId="28" borderId="12" xfId="69" applyFont="1" applyFill="1" applyBorder="1" applyAlignment="1">
      <alignment horizontal="left" vertical="center" wrapText="1"/>
      <protection/>
    </xf>
    <xf numFmtId="0" fontId="20" fillId="27" borderId="12" xfId="69" applyFont="1" applyFill="1" applyBorder="1" applyAlignment="1">
      <alignment horizontal="left" vertical="center" wrapText="1"/>
      <protection/>
    </xf>
    <xf numFmtId="0" fontId="23" fillId="28" borderId="12" xfId="69" applyFont="1" applyFill="1" applyBorder="1" applyAlignment="1">
      <alignment horizontal="left" vertical="center" wrapText="1"/>
      <protection/>
    </xf>
    <xf numFmtId="4" fontId="23" fillId="0" borderId="12" xfId="69" applyNumberFormat="1" applyFont="1" applyFill="1" applyBorder="1" applyAlignment="1">
      <alignment horizontal="right" vertical="center"/>
      <protection/>
    </xf>
    <xf numFmtId="0" fontId="23" fillId="27" borderId="12" xfId="69" applyFont="1" applyFill="1" applyBorder="1" applyAlignment="1">
      <alignment horizontal="center" vertical="center"/>
      <protection/>
    </xf>
    <xf numFmtId="0" fontId="46" fillId="0" borderId="12" xfId="69" applyFont="1" applyFill="1" applyBorder="1" applyAlignment="1">
      <alignment horizontal="center" vertical="center"/>
      <protection/>
    </xf>
    <xf numFmtId="0" fontId="46" fillId="0" borderId="12" xfId="69" applyFont="1" applyFill="1" applyBorder="1" applyAlignment="1">
      <alignment vertical="center" wrapText="1"/>
      <protection/>
    </xf>
    <xf numFmtId="4" fontId="46" fillId="0" borderId="12" xfId="69" applyNumberFormat="1" applyFont="1" applyFill="1" applyBorder="1" applyAlignment="1">
      <alignment horizontal="right" vertical="center"/>
      <protection/>
    </xf>
    <xf numFmtId="0" fontId="23" fillId="27" borderId="12" xfId="69" applyFont="1" applyFill="1" applyBorder="1" applyAlignment="1">
      <alignment vertical="center" wrapText="1"/>
      <protection/>
    </xf>
    <xf numFmtId="4" fontId="23" fillId="27" borderId="12" xfId="69" applyNumberFormat="1" applyFont="1" applyFill="1" applyBorder="1" applyAlignment="1">
      <alignment horizontal="right" vertical="center"/>
      <protection/>
    </xf>
    <xf numFmtId="0" fontId="23" fillId="27" borderId="12" xfId="69" applyFont="1" applyFill="1" applyBorder="1" applyAlignment="1">
      <alignment horizontal="center" vertical="center" wrapText="1"/>
      <protection/>
    </xf>
    <xf numFmtId="4" fontId="23" fillId="27" borderId="12" xfId="69" applyNumberFormat="1" applyFont="1" applyFill="1" applyBorder="1" applyAlignment="1">
      <alignment horizontal="right" vertical="center" wrapText="1"/>
      <protection/>
    </xf>
    <xf numFmtId="0" fontId="23" fillId="27" borderId="12" xfId="69" applyFont="1" applyFill="1" applyBorder="1" applyAlignment="1">
      <alignment horizontal="left" vertical="center" wrapText="1"/>
      <protection/>
    </xf>
    <xf numFmtId="0" fontId="21" fillId="27" borderId="12" xfId="69" applyFont="1" applyFill="1" applyBorder="1" applyAlignment="1">
      <alignment vertical="center" wrapText="1"/>
      <protection/>
    </xf>
    <xf numFmtId="0" fontId="22" fillId="28" borderId="12" xfId="69" applyFont="1" applyFill="1" applyBorder="1" applyAlignment="1">
      <alignment horizontal="justify" vertical="center" wrapText="1"/>
      <protection/>
    </xf>
    <xf numFmtId="4" fontId="22" fillId="28" borderId="12" xfId="69" applyNumberFormat="1" applyFont="1" applyFill="1" applyBorder="1" applyAlignment="1">
      <alignment horizontal="right" vertical="center"/>
      <protection/>
    </xf>
    <xf numFmtId="0" fontId="21" fillId="27" borderId="12" xfId="69" applyFont="1" applyFill="1" applyBorder="1" applyAlignment="1">
      <alignment horizontal="center" vertical="center" wrapText="1"/>
      <protection/>
    </xf>
    <xf numFmtId="0" fontId="21" fillId="27" borderId="12" xfId="69" applyFont="1" applyFill="1" applyBorder="1" applyAlignment="1">
      <alignment horizontal="justify" vertical="center" wrapText="1"/>
      <protection/>
    </xf>
    <xf numFmtId="0" fontId="21" fillId="27" borderId="12" xfId="69" applyFont="1" applyFill="1" applyBorder="1" applyAlignment="1">
      <alignment horizontal="left" vertical="center" wrapText="1"/>
      <protection/>
    </xf>
    <xf numFmtId="0" fontId="21" fillId="0" borderId="12" xfId="69" applyFont="1" applyFill="1" applyBorder="1" applyAlignment="1">
      <alignment horizontal="left" vertical="center" wrapText="1"/>
      <protection/>
    </xf>
    <xf numFmtId="0" fontId="21" fillId="0" borderId="12" xfId="69" applyFont="1" applyFill="1" applyBorder="1" applyAlignment="1">
      <alignment vertical="center"/>
      <protection/>
    </xf>
    <xf numFmtId="0" fontId="45" fillId="0" borderId="1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Continuous" vertical="center" wrapText="1"/>
    </xf>
    <xf numFmtId="0" fontId="48" fillId="0" borderId="0" xfId="0" applyFont="1" applyFill="1" applyAlignment="1">
      <alignment horizontal="centerContinuous" vertical="center" wrapText="1"/>
    </xf>
    <xf numFmtId="0" fontId="23" fillId="0" borderId="12" xfId="69" applyFont="1" applyFill="1" applyBorder="1" applyAlignment="1">
      <alignment horizontal="center"/>
      <protection/>
    </xf>
    <xf numFmtId="0" fontId="20" fillId="29" borderId="12" xfId="0" applyFont="1" applyFill="1" applyBorder="1" applyAlignment="1">
      <alignment horizontal="center" vertical="center" wrapText="1"/>
    </xf>
    <xf numFmtId="0" fontId="20" fillId="29" borderId="12" xfId="69" applyFont="1" applyFill="1" applyBorder="1" applyAlignment="1">
      <alignment horizontal="center"/>
      <protection/>
    </xf>
    <xf numFmtId="4" fontId="21" fillId="29" borderId="12" xfId="69" applyNumberFormat="1" applyFont="1" applyFill="1" applyBorder="1" applyAlignment="1">
      <alignment horizontal="right" vertical="center"/>
      <protection/>
    </xf>
    <xf numFmtId="4" fontId="22" fillId="29" borderId="12" xfId="69" applyNumberFormat="1" applyFont="1" applyFill="1" applyBorder="1" applyAlignment="1">
      <alignment horizontal="right" vertical="center"/>
      <protection/>
    </xf>
    <xf numFmtId="4" fontId="23" fillId="29" borderId="12" xfId="69" applyNumberFormat="1" applyFont="1" applyFill="1" applyBorder="1" applyAlignment="1">
      <alignment horizontal="right" vertical="center"/>
      <protection/>
    </xf>
    <xf numFmtId="4" fontId="20" fillId="29" borderId="12" xfId="69" applyNumberFormat="1" applyFont="1" applyFill="1" applyBorder="1" applyAlignment="1">
      <alignment horizontal="right" vertical="center"/>
      <protection/>
    </xf>
    <xf numFmtId="4" fontId="46" fillId="29" borderId="12" xfId="69" applyNumberFormat="1" applyFont="1" applyFill="1" applyBorder="1" applyAlignment="1">
      <alignment horizontal="right" vertical="center"/>
      <protection/>
    </xf>
    <xf numFmtId="4" fontId="23" fillId="29" borderId="12" xfId="69" applyNumberFormat="1" applyFont="1" applyFill="1" applyBorder="1" applyAlignment="1">
      <alignment horizontal="right" vertical="center" wrapText="1"/>
      <protection/>
    </xf>
    <xf numFmtId="4" fontId="20" fillId="29" borderId="12" xfId="69" applyNumberFormat="1" applyFont="1" applyFill="1" applyBorder="1" applyAlignment="1">
      <alignment horizontal="right" vertical="center" wrapText="1"/>
      <protection/>
    </xf>
    <xf numFmtId="49" fontId="21" fillId="27" borderId="0" xfId="0" applyNumberFormat="1" applyFont="1" applyFill="1" applyAlignment="1">
      <alignment vertical="center" wrapText="1"/>
    </xf>
    <xf numFmtId="4" fontId="24" fillId="27" borderId="0" xfId="0" applyNumberFormat="1" applyFont="1" applyFill="1" applyAlignment="1">
      <alignment horizontal="centerContinuous"/>
    </xf>
    <xf numFmtId="4" fontId="21" fillId="29" borderId="1" xfId="46" applyNumberFormat="1" applyFont="1" applyFill="1" applyProtection="1">
      <alignment horizontal="right" vertical="top" shrinkToFit="1"/>
      <protection/>
    </xf>
    <xf numFmtId="4" fontId="23" fillId="29" borderId="1" xfId="46" applyNumberFormat="1" applyFont="1" applyFill="1" applyProtection="1">
      <alignment horizontal="right" vertical="top" shrinkToFit="1"/>
      <protection/>
    </xf>
    <xf numFmtId="4" fontId="22" fillId="29" borderId="1" xfId="46" applyNumberFormat="1" applyFont="1" applyFill="1" applyProtection="1">
      <alignment horizontal="right" vertical="top" shrinkToFit="1"/>
      <protection/>
    </xf>
    <xf numFmtId="4" fontId="21" fillId="29" borderId="12" xfId="0" applyNumberFormat="1" applyFont="1" applyFill="1" applyBorder="1" applyAlignment="1">
      <alignment horizontal="right" vertical="center" wrapText="1"/>
    </xf>
    <xf numFmtId="4" fontId="23" fillId="27" borderId="0" xfId="0" applyNumberFormat="1" applyFont="1" applyFill="1" applyAlignment="1">
      <alignment horizontal="center"/>
    </xf>
    <xf numFmtId="4" fontId="28" fillId="27" borderId="0" xfId="0" applyNumberFormat="1" applyFont="1" applyFill="1" applyAlignment="1">
      <alignment horizontal="centerContinuous"/>
    </xf>
    <xf numFmtId="49" fontId="22" fillId="27" borderId="0" xfId="0" applyNumberFormat="1" applyFont="1" applyFill="1" applyAlignment="1">
      <alignment vertical="center" wrapText="1"/>
    </xf>
    <xf numFmtId="0" fontId="29" fillId="27" borderId="0" xfId="0" applyFont="1" applyFill="1" applyAlignment="1">
      <alignment horizontal="center"/>
    </xf>
    <xf numFmtId="4" fontId="22" fillId="27" borderId="12" xfId="69" applyNumberFormat="1" applyFont="1" applyFill="1" applyBorder="1" applyAlignment="1">
      <alignment horizontal="right" vertical="center"/>
      <protection/>
    </xf>
    <xf numFmtId="4" fontId="30" fillId="27" borderId="0" xfId="0" applyNumberFormat="1" applyFont="1" applyFill="1" applyAlignment="1">
      <alignment horizontal="center"/>
    </xf>
    <xf numFmtId="0" fontId="21" fillId="0" borderId="12" xfId="69" applyFont="1" applyFill="1" applyBorder="1" applyAlignment="1">
      <alignment horizontal="right" vertical="center"/>
      <protection/>
    </xf>
    <xf numFmtId="0" fontId="45" fillId="0" borderId="12" xfId="0" applyFont="1" applyFill="1" applyBorder="1" applyAlignment="1">
      <alignment horizontal="righ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5" xfId="35"/>
    <cellStyle name="xl26" xfId="36"/>
    <cellStyle name="xl27" xfId="37"/>
    <cellStyle name="xl28" xfId="38"/>
    <cellStyle name="xl29" xfId="39"/>
    <cellStyle name="xl30" xfId="40"/>
    <cellStyle name="xl31" xfId="41"/>
    <cellStyle name="xl33" xfId="42"/>
    <cellStyle name="xl34" xfId="43"/>
    <cellStyle name="xl34 2" xfId="44"/>
    <cellStyle name="xl35" xfId="45"/>
    <cellStyle name="xl36" xfId="46"/>
    <cellStyle name="xl41" xfId="47"/>
    <cellStyle name="xl64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2 2" xfId="70"/>
    <cellStyle name="Обычный 8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3%20&#1080;&#1079;&#1084;&#1077;&#1085;&#1077;&#1085;&#1080;&#1103;%20&#1056;&#1057;&#1044;_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СД 113"/>
      <sheetName val="РСД 52"/>
      <sheetName val="РСД 103"/>
      <sheetName val="РСД 128"/>
    </sheetNames>
    <sheetDataSet>
      <sheetData sheetId="1">
        <row r="718">
          <cell r="F718">
            <v>3461692270.18</v>
          </cell>
        </row>
      </sheetData>
      <sheetData sheetId="2">
        <row r="812">
          <cell r="F812">
            <v>3673539059.83</v>
          </cell>
        </row>
      </sheetData>
      <sheetData sheetId="3">
        <row r="857">
          <cell r="F857">
            <v>3938784339.98</v>
          </cell>
        </row>
      </sheetData>
      <sheetData sheetId="4">
        <row r="879">
          <cell r="F879">
            <v>3974018087.02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24.00390625" style="1" customWidth="1"/>
    <col min="2" max="2" width="38.375" style="1" customWidth="1"/>
    <col min="3" max="3" width="19.00390625" style="26" customWidth="1"/>
    <col min="4" max="4" width="17.25390625" style="108" customWidth="1"/>
    <col min="5" max="5" width="19.00390625" style="26" customWidth="1"/>
    <col min="6" max="6" width="16.375" style="108" customWidth="1"/>
    <col min="7" max="7" width="19.00390625" style="26" customWidth="1"/>
    <col min="8" max="8" width="16.375" style="108" customWidth="1"/>
    <col min="9" max="9" width="19.00390625" style="26" customWidth="1"/>
    <col min="10" max="10" width="13.875" style="26" customWidth="1"/>
    <col min="11" max="11" width="18.75390625" style="26" customWidth="1"/>
    <col min="12" max="12" width="13.25390625" style="26" customWidth="1"/>
    <col min="13" max="13" width="18.875" style="26" customWidth="1"/>
    <col min="14" max="14" width="14.375" style="26" customWidth="1"/>
    <col min="15" max="15" width="18.625" style="26" customWidth="1"/>
    <col min="16" max="16" width="9.125" style="1" customWidth="1"/>
    <col min="17" max="17" width="11.375" style="1" bestFit="1" customWidth="1"/>
    <col min="18" max="16384" width="9.125" style="1" customWidth="1"/>
  </cols>
  <sheetData>
    <row r="1" spans="2:15" ht="12.75">
      <c r="B1" s="3"/>
      <c r="O1" s="40"/>
    </row>
    <row r="2" spans="2:15" ht="12.75">
      <c r="B2" s="3"/>
      <c r="I2" s="26" t="s">
        <v>356</v>
      </c>
      <c r="O2" s="40"/>
    </row>
    <row r="3" spans="1:9" s="36" customFormat="1" ht="19.5">
      <c r="A3" s="103" t="s">
        <v>390</v>
      </c>
      <c r="B3" s="103"/>
      <c r="C3" s="103"/>
      <c r="D3" s="109"/>
      <c r="E3" s="103"/>
      <c r="F3" s="109"/>
      <c r="G3" s="103"/>
      <c r="H3" s="109"/>
      <c r="I3" s="103"/>
    </row>
    <row r="4" spans="1:15" ht="13.5">
      <c r="A4" s="102"/>
      <c r="B4" s="102"/>
      <c r="C4" s="102"/>
      <c r="D4" s="110"/>
      <c r="E4" s="102"/>
      <c r="F4" s="110"/>
      <c r="G4" s="102"/>
      <c r="H4" s="110"/>
      <c r="I4" s="102"/>
      <c r="J4" s="27"/>
      <c r="K4" s="27"/>
      <c r="L4" s="27"/>
      <c r="M4" s="27"/>
      <c r="N4" s="27"/>
      <c r="O4" s="27"/>
    </row>
    <row r="5" spans="3:15" ht="12.75">
      <c r="C5" s="25"/>
      <c r="D5" s="111"/>
      <c r="E5" s="25"/>
      <c r="F5" s="111"/>
      <c r="G5" s="25"/>
      <c r="H5" s="111"/>
      <c r="I5" s="25"/>
      <c r="J5" s="25"/>
      <c r="K5" s="25"/>
      <c r="L5" s="25"/>
      <c r="M5" s="25"/>
      <c r="N5" s="25"/>
      <c r="O5" s="25"/>
    </row>
    <row r="6" spans="1:9" ht="38.25">
      <c r="A6" s="43" t="s">
        <v>18</v>
      </c>
      <c r="B6" s="44" t="s">
        <v>19</v>
      </c>
      <c r="C6" s="93" t="s">
        <v>391</v>
      </c>
      <c r="D6" s="18" t="s">
        <v>384</v>
      </c>
      <c r="E6" s="93" t="s">
        <v>426</v>
      </c>
      <c r="F6" s="18" t="s">
        <v>385</v>
      </c>
      <c r="G6" s="93" t="s">
        <v>424</v>
      </c>
      <c r="H6" s="18" t="s">
        <v>392</v>
      </c>
      <c r="I6" s="93" t="s">
        <v>399</v>
      </c>
    </row>
    <row r="7" spans="1:9" ht="12.75">
      <c r="A7" s="45">
        <v>1</v>
      </c>
      <c r="B7" s="45">
        <v>2</v>
      </c>
      <c r="C7" s="94">
        <v>3</v>
      </c>
      <c r="D7" s="92" t="s">
        <v>382</v>
      </c>
      <c r="E7" s="94">
        <v>5</v>
      </c>
      <c r="F7" s="92" t="s">
        <v>393</v>
      </c>
      <c r="G7" s="94">
        <v>7</v>
      </c>
      <c r="H7" s="92" t="s">
        <v>394</v>
      </c>
      <c r="I7" s="94">
        <v>9</v>
      </c>
    </row>
    <row r="8" spans="1:15" s="49" customFormat="1" ht="25.5">
      <c r="A8" s="46" t="s">
        <v>20</v>
      </c>
      <c r="B8" s="47" t="s">
        <v>21</v>
      </c>
      <c r="C8" s="95">
        <f aca="true" t="shared" si="0" ref="C8:I8">C9+C44</f>
        <v>1003221981.0200001</v>
      </c>
      <c r="D8" s="51">
        <f t="shared" si="0"/>
        <v>1184875.03</v>
      </c>
      <c r="E8" s="95">
        <f t="shared" si="0"/>
        <v>1004406856.0500001</v>
      </c>
      <c r="F8" s="51">
        <f t="shared" si="0"/>
        <v>30828115.810000047</v>
      </c>
      <c r="G8" s="95">
        <f t="shared" si="0"/>
        <v>1035234971.8600001</v>
      </c>
      <c r="H8" s="51">
        <f t="shared" si="0"/>
        <v>39753434.03999991</v>
      </c>
      <c r="I8" s="95">
        <f t="shared" si="0"/>
        <v>1074988405.9</v>
      </c>
      <c r="J8" s="48"/>
      <c r="K8" s="48"/>
      <c r="L8" s="48"/>
      <c r="M8" s="48"/>
      <c r="N8" s="48"/>
      <c r="O8" s="48"/>
    </row>
    <row r="9" spans="1:15" s="49" customFormat="1" ht="13.5">
      <c r="A9" s="46"/>
      <c r="B9" s="50" t="s">
        <v>22</v>
      </c>
      <c r="C9" s="96">
        <f aca="true" t="shared" si="1" ref="C9:I9">C11+C24+C33+C39+C19</f>
        <v>897716609.5500001</v>
      </c>
      <c r="D9" s="51">
        <f t="shared" si="1"/>
        <v>0</v>
      </c>
      <c r="E9" s="96">
        <f t="shared" si="1"/>
        <v>897716609.5500001</v>
      </c>
      <c r="F9" s="51">
        <f t="shared" si="1"/>
        <v>30136321.200000048</v>
      </c>
      <c r="G9" s="96">
        <f t="shared" si="1"/>
        <v>927852930.7500001</v>
      </c>
      <c r="H9" s="51">
        <f t="shared" si="1"/>
        <v>44653257.65999991</v>
      </c>
      <c r="I9" s="96">
        <f t="shared" si="1"/>
        <v>972506188.4100001</v>
      </c>
      <c r="J9" s="48"/>
      <c r="K9" s="48"/>
      <c r="L9" s="48"/>
      <c r="M9" s="48"/>
      <c r="N9" s="48"/>
      <c r="O9" s="48"/>
    </row>
    <row r="10" spans="1:15" s="49" customFormat="1" ht="13.5">
      <c r="A10" s="46"/>
      <c r="B10" s="50" t="s">
        <v>23</v>
      </c>
      <c r="C10" s="95"/>
      <c r="D10" s="51"/>
      <c r="E10" s="95"/>
      <c r="F10" s="51"/>
      <c r="G10" s="95"/>
      <c r="H10" s="51"/>
      <c r="I10" s="95"/>
      <c r="J10" s="48"/>
      <c r="K10" s="48"/>
      <c r="L10" s="48"/>
      <c r="M10" s="48"/>
      <c r="N10" s="48"/>
      <c r="O10" s="48"/>
    </row>
    <row r="11" spans="1:15" s="49" customFormat="1" ht="13.5">
      <c r="A11" s="52" t="s">
        <v>24</v>
      </c>
      <c r="B11" s="53" t="s">
        <v>25</v>
      </c>
      <c r="C11" s="95">
        <f aca="true" t="shared" si="2" ref="C11:I11">C12</f>
        <v>826690150.88</v>
      </c>
      <c r="D11" s="83">
        <f t="shared" si="2"/>
        <v>0</v>
      </c>
      <c r="E11" s="95">
        <f t="shared" si="2"/>
        <v>826690150.88</v>
      </c>
      <c r="F11" s="83">
        <f t="shared" si="2"/>
        <v>30136321.200000048</v>
      </c>
      <c r="G11" s="95">
        <f t="shared" si="2"/>
        <v>856826472.08</v>
      </c>
      <c r="H11" s="83">
        <f t="shared" si="2"/>
        <v>49140641.22999991</v>
      </c>
      <c r="I11" s="95">
        <f t="shared" si="2"/>
        <v>905967113.3100001</v>
      </c>
      <c r="J11" s="48"/>
      <c r="K11" s="48"/>
      <c r="L11" s="48"/>
      <c r="M11" s="48"/>
      <c r="N11" s="48"/>
      <c r="O11" s="48"/>
    </row>
    <row r="12" spans="1:9" ht="12.75">
      <c r="A12" s="54" t="s">
        <v>26</v>
      </c>
      <c r="B12" s="55" t="s">
        <v>27</v>
      </c>
      <c r="C12" s="98">
        <f aca="true" t="shared" si="3" ref="C12:I12">C13+C14+C15+C16+C17+C18</f>
        <v>826690150.88</v>
      </c>
      <c r="D12" s="77">
        <f t="shared" si="3"/>
        <v>0</v>
      </c>
      <c r="E12" s="98">
        <f t="shared" si="3"/>
        <v>826690150.88</v>
      </c>
      <c r="F12" s="77">
        <f t="shared" si="3"/>
        <v>30136321.200000048</v>
      </c>
      <c r="G12" s="98">
        <f t="shared" si="3"/>
        <v>856826472.08</v>
      </c>
      <c r="H12" s="77">
        <f t="shared" si="3"/>
        <v>49140641.22999991</v>
      </c>
      <c r="I12" s="98">
        <f t="shared" si="3"/>
        <v>905967113.3100001</v>
      </c>
    </row>
    <row r="13" spans="1:9" ht="89.25">
      <c r="A13" s="57" t="s">
        <v>28</v>
      </c>
      <c r="B13" s="58" t="s">
        <v>358</v>
      </c>
      <c r="C13" s="98">
        <v>823212041.88</v>
      </c>
      <c r="D13" s="56">
        <f aca="true" t="shared" si="4" ref="D13:D18">E13-C13</f>
        <v>0</v>
      </c>
      <c r="E13" s="98">
        <v>823212041.88</v>
      </c>
      <c r="F13" s="56">
        <f aca="true" t="shared" si="5" ref="F13:F18">G13-E13</f>
        <v>26436321.200000048</v>
      </c>
      <c r="G13" s="98">
        <v>849648363.08</v>
      </c>
      <c r="H13" s="56">
        <f aca="true" t="shared" si="6" ref="H13:H18">I13-G13</f>
        <v>45703793.96999991</v>
      </c>
      <c r="I13" s="98">
        <v>895352157.05</v>
      </c>
    </row>
    <row r="14" spans="1:9" ht="127.5">
      <c r="A14" s="57" t="s">
        <v>29</v>
      </c>
      <c r="B14" s="58" t="s">
        <v>30</v>
      </c>
      <c r="C14" s="98">
        <v>635402</v>
      </c>
      <c r="D14" s="56">
        <f t="shared" si="4"/>
        <v>0</v>
      </c>
      <c r="E14" s="98">
        <v>635402</v>
      </c>
      <c r="F14" s="56">
        <f t="shared" si="5"/>
        <v>0</v>
      </c>
      <c r="G14" s="98">
        <v>635402</v>
      </c>
      <c r="H14" s="56">
        <f t="shared" si="6"/>
        <v>227602.56999999995</v>
      </c>
      <c r="I14" s="98">
        <v>863004.57</v>
      </c>
    </row>
    <row r="15" spans="1:9" ht="51">
      <c r="A15" s="57" t="s">
        <v>31</v>
      </c>
      <c r="B15" s="58" t="s">
        <v>32</v>
      </c>
      <c r="C15" s="98">
        <v>1878166</v>
      </c>
      <c r="D15" s="56">
        <f t="shared" si="4"/>
        <v>-293621</v>
      </c>
      <c r="E15" s="98">
        <v>1584545</v>
      </c>
      <c r="F15" s="56">
        <f t="shared" si="5"/>
        <v>1300000</v>
      </c>
      <c r="G15" s="98">
        <v>2884545</v>
      </c>
      <c r="H15" s="56">
        <f t="shared" si="6"/>
        <v>998975.5800000001</v>
      </c>
      <c r="I15" s="98">
        <v>3883520.58</v>
      </c>
    </row>
    <row r="16" spans="1:9" ht="153">
      <c r="A16" s="57" t="s">
        <v>345</v>
      </c>
      <c r="B16" s="58" t="s">
        <v>425</v>
      </c>
      <c r="C16" s="98">
        <v>964541</v>
      </c>
      <c r="D16" s="56">
        <f t="shared" si="4"/>
        <v>0</v>
      </c>
      <c r="E16" s="98">
        <v>964541</v>
      </c>
      <c r="F16" s="56">
        <f t="shared" si="5"/>
        <v>1400000</v>
      </c>
      <c r="G16" s="98">
        <v>2364541</v>
      </c>
      <c r="H16" s="56">
        <f t="shared" si="6"/>
        <v>1173777.7599999998</v>
      </c>
      <c r="I16" s="98">
        <v>3538318.76</v>
      </c>
    </row>
    <row r="17" spans="1:9" ht="63.75">
      <c r="A17" s="57" t="s">
        <v>395</v>
      </c>
      <c r="B17" s="58" t="s">
        <v>397</v>
      </c>
      <c r="C17" s="98">
        <v>0</v>
      </c>
      <c r="D17" s="56">
        <f t="shared" si="4"/>
        <v>293621</v>
      </c>
      <c r="E17" s="98">
        <v>293621</v>
      </c>
      <c r="F17" s="56">
        <f t="shared" si="5"/>
        <v>500000</v>
      </c>
      <c r="G17" s="98">
        <v>793621</v>
      </c>
      <c r="H17" s="56">
        <f t="shared" si="6"/>
        <v>241984.49</v>
      </c>
      <c r="I17" s="98">
        <v>1035605.49</v>
      </c>
    </row>
    <row r="18" spans="1:9" ht="63.75">
      <c r="A18" s="57" t="s">
        <v>396</v>
      </c>
      <c r="B18" s="58" t="s">
        <v>398</v>
      </c>
      <c r="C18" s="98">
        <v>0</v>
      </c>
      <c r="D18" s="56">
        <f t="shared" si="4"/>
        <v>0</v>
      </c>
      <c r="E18" s="98">
        <v>0</v>
      </c>
      <c r="F18" s="56">
        <f t="shared" si="5"/>
        <v>500000</v>
      </c>
      <c r="G18" s="98">
        <v>500000</v>
      </c>
      <c r="H18" s="56">
        <f t="shared" si="6"/>
        <v>794506.8600000001</v>
      </c>
      <c r="I18" s="98">
        <v>1294506.86</v>
      </c>
    </row>
    <row r="19" spans="1:15" s="49" customFormat="1" ht="38.25">
      <c r="A19" s="52" t="s">
        <v>33</v>
      </c>
      <c r="B19" s="81" t="s">
        <v>34</v>
      </c>
      <c r="C19" s="95">
        <f aca="true" t="shared" si="7" ref="C19:I19">C20</f>
        <v>8760769.73</v>
      </c>
      <c r="D19" s="83">
        <f t="shared" si="7"/>
        <v>0</v>
      </c>
      <c r="E19" s="95">
        <f t="shared" si="7"/>
        <v>8760769.73</v>
      </c>
      <c r="F19" s="83">
        <f t="shared" si="7"/>
        <v>0</v>
      </c>
      <c r="G19" s="95">
        <f t="shared" si="7"/>
        <v>8760769.73</v>
      </c>
      <c r="H19" s="83">
        <f t="shared" si="7"/>
        <v>2099025.9999999995</v>
      </c>
      <c r="I19" s="95">
        <f t="shared" si="7"/>
        <v>10859795.73</v>
      </c>
      <c r="J19" s="48"/>
      <c r="K19" s="48"/>
      <c r="L19" s="48"/>
      <c r="M19" s="48"/>
      <c r="N19" s="48"/>
      <c r="O19" s="48"/>
    </row>
    <row r="20" spans="1:9" ht="38.25">
      <c r="A20" s="54" t="s">
        <v>35</v>
      </c>
      <c r="B20" s="61" t="s">
        <v>36</v>
      </c>
      <c r="C20" s="97">
        <f aca="true" t="shared" si="8" ref="C20:I20">C21+C22+C23</f>
        <v>8760769.73</v>
      </c>
      <c r="D20" s="56">
        <f t="shared" si="8"/>
        <v>0</v>
      </c>
      <c r="E20" s="97">
        <f t="shared" si="8"/>
        <v>8760769.73</v>
      </c>
      <c r="F20" s="56">
        <f t="shared" si="8"/>
        <v>0</v>
      </c>
      <c r="G20" s="97">
        <f t="shared" si="8"/>
        <v>8760769.73</v>
      </c>
      <c r="H20" s="56">
        <f t="shared" si="8"/>
        <v>2099025.9999999995</v>
      </c>
      <c r="I20" s="97">
        <f t="shared" si="8"/>
        <v>10859795.73</v>
      </c>
    </row>
    <row r="21" spans="1:9" ht="127.5">
      <c r="A21" s="57" t="s">
        <v>359</v>
      </c>
      <c r="B21" s="58" t="s">
        <v>246</v>
      </c>
      <c r="C21" s="98">
        <v>3919547.56</v>
      </c>
      <c r="D21" s="56">
        <f>E21-C21</f>
        <v>0</v>
      </c>
      <c r="E21" s="98">
        <v>3919547.56</v>
      </c>
      <c r="F21" s="56">
        <f>G21-E21</f>
        <v>0</v>
      </c>
      <c r="G21" s="98">
        <v>3919547.56</v>
      </c>
      <c r="H21" s="56">
        <f>I21-G21</f>
        <v>1417610.9999999995</v>
      </c>
      <c r="I21" s="98">
        <v>5337158.56</v>
      </c>
    </row>
    <row r="22" spans="1:9" ht="153">
      <c r="A22" s="57" t="s">
        <v>360</v>
      </c>
      <c r="B22" s="58" t="s">
        <v>247</v>
      </c>
      <c r="C22" s="98">
        <v>21954.82</v>
      </c>
      <c r="D22" s="56">
        <f>E22-C22</f>
        <v>0</v>
      </c>
      <c r="E22" s="98">
        <v>21954.82</v>
      </c>
      <c r="F22" s="56">
        <f>G22-E22</f>
        <v>0</v>
      </c>
      <c r="G22" s="98">
        <v>21954.82</v>
      </c>
      <c r="H22" s="56">
        <f>I22-G22</f>
        <v>6682</v>
      </c>
      <c r="I22" s="98">
        <v>28636.82</v>
      </c>
    </row>
    <row r="23" spans="1:9" ht="140.25">
      <c r="A23" s="57" t="s">
        <v>361</v>
      </c>
      <c r="B23" s="58" t="s">
        <v>248</v>
      </c>
      <c r="C23" s="98">
        <v>4819267.35</v>
      </c>
      <c r="D23" s="56">
        <f>E23-C23</f>
        <v>0</v>
      </c>
      <c r="E23" s="98">
        <v>4819267.35</v>
      </c>
      <c r="F23" s="56">
        <f>G23-E23</f>
        <v>0</v>
      </c>
      <c r="G23" s="98">
        <v>4819267.35</v>
      </c>
      <c r="H23" s="56">
        <f>I23-G23</f>
        <v>674733</v>
      </c>
      <c r="I23" s="98">
        <v>5494000.35</v>
      </c>
    </row>
    <row r="24" spans="1:15" s="49" customFormat="1" ht="20.25" customHeight="1">
      <c r="A24" s="52" t="s">
        <v>37</v>
      </c>
      <c r="B24" s="53" t="s">
        <v>38</v>
      </c>
      <c r="C24" s="95">
        <f aca="true" t="shared" si="9" ref="C24:I24">C25+C32</f>
        <v>38642932</v>
      </c>
      <c r="D24" s="83">
        <f t="shared" si="9"/>
        <v>0</v>
      </c>
      <c r="E24" s="95">
        <f t="shared" si="9"/>
        <v>38642932</v>
      </c>
      <c r="F24" s="83">
        <f t="shared" si="9"/>
        <v>-1.0431904229335487E-09</v>
      </c>
      <c r="G24" s="95">
        <f t="shared" si="9"/>
        <v>38642931.99999999</v>
      </c>
      <c r="H24" s="83">
        <f t="shared" si="9"/>
        <v>-3979456.629999999</v>
      </c>
      <c r="I24" s="95">
        <f t="shared" si="9"/>
        <v>34663475.370000005</v>
      </c>
      <c r="J24" s="48"/>
      <c r="K24" s="48"/>
      <c r="L24" s="48"/>
      <c r="M24" s="48"/>
      <c r="N24" s="48"/>
      <c r="O24" s="48"/>
    </row>
    <row r="25" spans="1:9" ht="25.5">
      <c r="A25" s="54" t="s">
        <v>39</v>
      </c>
      <c r="B25" s="62" t="s">
        <v>40</v>
      </c>
      <c r="C25" s="97">
        <f>C26+C28+C30</f>
        <v>37360257</v>
      </c>
      <c r="D25" s="77">
        <f aca="true" t="shared" si="10" ref="D25:I25">D26+D28+D30</f>
        <v>0</v>
      </c>
      <c r="E25" s="97">
        <f t="shared" si="10"/>
        <v>37360257</v>
      </c>
      <c r="F25" s="77">
        <f t="shared" si="10"/>
        <v>-1.0431904229335487E-09</v>
      </c>
      <c r="G25" s="97">
        <f t="shared" si="10"/>
        <v>37360256.99999999</v>
      </c>
      <c r="H25" s="77">
        <f t="shared" si="10"/>
        <v>-3979456.629999999</v>
      </c>
      <c r="I25" s="97">
        <f t="shared" si="10"/>
        <v>33380800.37</v>
      </c>
    </row>
    <row r="26" spans="1:9" ht="38.25">
      <c r="A26" s="57" t="s">
        <v>41</v>
      </c>
      <c r="B26" s="58" t="s">
        <v>42</v>
      </c>
      <c r="C26" s="98">
        <f aca="true" t="shared" si="11" ref="C26:I26">C27</f>
        <v>16802407</v>
      </c>
      <c r="D26" s="56">
        <f t="shared" si="11"/>
        <v>0</v>
      </c>
      <c r="E26" s="98">
        <f t="shared" si="11"/>
        <v>16802407</v>
      </c>
      <c r="F26" s="56">
        <f t="shared" si="11"/>
        <v>-4062.370000001043</v>
      </c>
      <c r="G26" s="98">
        <f t="shared" si="11"/>
        <v>16798344.63</v>
      </c>
      <c r="H26" s="56">
        <f t="shared" si="11"/>
        <v>-226424.62999999896</v>
      </c>
      <c r="I26" s="98">
        <f t="shared" si="11"/>
        <v>16571920</v>
      </c>
    </row>
    <row r="27" spans="1:9" ht="38.25">
      <c r="A27" s="57" t="s">
        <v>43</v>
      </c>
      <c r="B27" s="58" t="s">
        <v>42</v>
      </c>
      <c r="C27" s="98">
        <v>16802407</v>
      </c>
      <c r="D27" s="56">
        <f>E27-C27</f>
        <v>0</v>
      </c>
      <c r="E27" s="98">
        <v>16802407</v>
      </c>
      <c r="F27" s="56">
        <f>G27-E27</f>
        <v>-4062.370000001043</v>
      </c>
      <c r="G27" s="98">
        <v>16798344.63</v>
      </c>
      <c r="H27" s="56">
        <f>I27-G27</f>
        <v>-226424.62999999896</v>
      </c>
      <c r="I27" s="98">
        <v>16571920</v>
      </c>
    </row>
    <row r="28" spans="1:9" ht="51">
      <c r="A28" s="57" t="s">
        <v>44</v>
      </c>
      <c r="B28" s="58" t="s">
        <v>45</v>
      </c>
      <c r="C28" s="98">
        <f aca="true" t="shared" si="12" ref="C28:I28">C29</f>
        <v>20557850</v>
      </c>
      <c r="D28" s="56">
        <f t="shared" si="12"/>
        <v>0</v>
      </c>
      <c r="E28" s="98">
        <f t="shared" si="12"/>
        <v>20557850</v>
      </c>
      <c r="F28" s="56">
        <f t="shared" si="12"/>
        <v>0</v>
      </c>
      <c r="G28" s="98">
        <f t="shared" si="12"/>
        <v>20557850</v>
      </c>
      <c r="H28" s="56">
        <f t="shared" si="12"/>
        <v>-3753032</v>
      </c>
      <c r="I28" s="98">
        <f t="shared" si="12"/>
        <v>16804818</v>
      </c>
    </row>
    <row r="29" spans="1:9" ht="76.5">
      <c r="A29" s="57" t="s">
        <v>46</v>
      </c>
      <c r="B29" s="58" t="s">
        <v>362</v>
      </c>
      <c r="C29" s="98">
        <v>20557850</v>
      </c>
      <c r="D29" s="56">
        <f>E29-C29</f>
        <v>0</v>
      </c>
      <c r="E29" s="98">
        <v>20557850</v>
      </c>
      <c r="F29" s="56">
        <f>G29-E29</f>
        <v>0</v>
      </c>
      <c r="G29" s="98">
        <v>20557850</v>
      </c>
      <c r="H29" s="56">
        <f>I29-G29</f>
        <v>-3753032</v>
      </c>
      <c r="I29" s="98">
        <v>16804818</v>
      </c>
    </row>
    <row r="30" spans="1:9" ht="51">
      <c r="A30" s="57" t="s">
        <v>400</v>
      </c>
      <c r="B30" s="58" t="s">
        <v>401</v>
      </c>
      <c r="C30" s="98">
        <v>0</v>
      </c>
      <c r="D30" s="56">
        <f>E30-C30</f>
        <v>0</v>
      </c>
      <c r="E30" s="98">
        <v>0</v>
      </c>
      <c r="F30" s="56">
        <f>G30-E30</f>
        <v>4062.37</v>
      </c>
      <c r="G30" s="98">
        <v>4062.37</v>
      </c>
      <c r="H30" s="56">
        <f>I30-G30</f>
        <v>0</v>
      </c>
      <c r="I30" s="98">
        <v>4062.37</v>
      </c>
    </row>
    <row r="31" spans="1:9" ht="25.5">
      <c r="A31" s="54" t="s">
        <v>47</v>
      </c>
      <c r="B31" s="62" t="s">
        <v>48</v>
      </c>
      <c r="C31" s="97">
        <f aca="true" t="shared" si="13" ref="C31:I31">C32</f>
        <v>1282675</v>
      </c>
      <c r="D31" s="56">
        <f t="shared" si="13"/>
        <v>0</v>
      </c>
      <c r="E31" s="97">
        <f t="shared" si="13"/>
        <v>1282675</v>
      </c>
      <c r="F31" s="56">
        <f t="shared" si="13"/>
        <v>0</v>
      </c>
      <c r="G31" s="97">
        <f t="shared" si="13"/>
        <v>1282675</v>
      </c>
      <c r="H31" s="56">
        <f t="shared" si="13"/>
        <v>0</v>
      </c>
      <c r="I31" s="97">
        <f t="shared" si="13"/>
        <v>1282675</v>
      </c>
    </row>
    <row r="32" spans="1:9" ht="38.25">
      <c r="A32" s="57" t="s">
        <v>49</v>
      </c>
      <c r="B32" s="63" t="s">
        <v>50</v>
      </c>
      <c r="C32" s="98">
        <v>1282675</v>
      </c>
      <c r="D32" s="56">
        <f>E32-C32</f>
        <v>0</v>
      </c>
      <c r="E32" s="98">
        <v>1282675</v>
      </c>
      <c r="F32" s="56">
        <f>I32-E32</f>
        <v>0</v>
      </c>
      <c r="G32" s="98">
        <v>1282675</v>
      </c>
      <c r="H32" s="56">
        <f>I32-G32</f>
        <v>0</v>
      </c>
      <c r="I32" s="98">
        <v>1282675</v>
      </c>
    </row>
    <row r="33" spans="1:15" s="49" customFormat="1" ht="18.75" customHeight="1">
      <c r="A33" s="52" t="s">
        <v>51</v>
      </c>
      <c r="B33" s="53" t="s">
        <v>52</v>
      </c>
      <c r="C33" s="95">
        <f aca="true" t="shared" si="14" ref="C33:I33">C34+C36</f>
        <v>12798152.940000001</v>
      </c>
      <c r="D33" s="83">
        <f t="shared" si="14"/>
        <v>0</v>
      </c>
      <c r="E33" s="95">
        <f t="shared" si="14"/>
        <v>12798152.940000001</v>
      </c>
      <c r="F33" s="83">
        <f t="shared" si="14"/>
        <v>0</v>
      </c>
      <c r="G33" s="95">
        <f t="shared" si="14"/>
        <v>12798152.940000001</v>
      </c>
      <c r="H33" s="83">
        <f t="shared" si="14"/>
        <v>-1801952.9400000004</v>
      </c>
      <c r="I33" s="95">
        <f t="shared" si="14"/>
        <v>10996200</v>
      </c>
      <c r="J33" s="48"/>
      <c r="K33" s="48"/>
      <c r="L33" s="48"/>
      <c r="M33" s="48"/>
      <c r="N33" s="48"/>
      <c r="O33" s="48"/>
    </row>
    <row r="34" spans="1:9" ht="12.75">
      <c r="A34" s="54" t="s">
        <v>53</v>
      </c>
      <c r="B34" s="62" t="s">
        <v>54</v>
      </c>
      <c r="C34" s="97">
        <f aca="true" t="shared" si="15" ref="C34:I34">C35</f>
        <v>6346200</v>
      </c>
      <c r="D34" s="56">
        <f t="shared" si="15"/>
        <v>0</v>
      </c>
      <c r="E34" s="97">
        <f t="shared" si="15"/>
        <v>6346200</v>
      </c>
      <c r="F34" s="56">
        <f t="shared" si="15"/>
        <v>0</v>
      </c>
      <c r="G34" s="97">
        <f t="shared" si="15"/>
        <v>6346200</v>
      </c>
      <c r="H34" s="56">
        <f t="shared" si="15"/>
        <v>700000</v>
      </c>
      <c r="I34" s="97">
        <f t="shared" si="15"/>
        <v>7046200</v>
      </c>
    </row>
    <row r="35" spans="1:9" ht="51">
      <c r="A35" s="57" t="s">
        <v>55</v>
      </c>
      <c r="B35" s="64" t="s">
        <v>56</v>
      </c>
      <c r="C35" s="98">
        <v>6346200</v>
      </c>
      <c r="D35" s="77">
        <f>E35-C35</f>
        <v>0</v>
      </c>
      <c r="E35" s="98">
        <v>6346200</v>
      </c>
      <c r="F35" s="77">
        <f>G35-E35</f>
        <v>0</v>
      </c>
      <c r="G35" s="98">
        <v>6346200</v>
      </c>
      <c r="H35" s="77">
        <f>I35-G35</f>
        <v>700000</v>
      </c>
      <c r="I35" s="98">
        <v>7046200</v>
      </c>
    </row>
    <row r="36" spans="1:9" ht="12.75">
      <c r="A36" s="54" t="s">
        <v>57</v>
      </c>
      <c r="B36" s="62" t="s">
        <v>58</v>
      </c>
      <c r="C36" s="97">
        <f aca="true" t="shared" si="16" ref="C36:I37">C37</f>
        <v>6451952.94</v>
      </c>
      <c r="D36" s="56">
        <f t="shared" si="16"/>
        <v>0</v>
      </c>
      <c r="E36" s="97">
        <f t="shared" si="16"/>
        <v>6451952.94</v>
      </c>
      <c r="F36" s="56">
        <f t="shared" si="16"/>
        <v>0</v>
      </c>
      <c r="G36" s="97">
        <f t="shared" si="16"/>
        <v>6451952.94</v>
      </c>
      <c r="H36" s="56">
        <f t="shared" si="16"/>
        <v>-2501952.9400000004</v>
      </c>
      <c r="I36" s="97">
        <f t="shared" si="16"/>
        <v>3950000</v>
      </c>
    </row>
    <row r="37" spans="1:9" ht="12.75">
      <c r="A37" s="57" t="s">
        <v>10</v>
      </c>
      <c r="B37" s="58" t="s">
        <v>11</v>
      </c>
      <c r="C37" s="98">
        <f t="shared" si="16"/>
        <v>6451952.94</v>
      </c>
      <c r="D37" s="56">
        <f t="shared" si="16"/>
        <v>0</v>
      </c>
      <c r="E37" s="98">
        <f t="shared" si="16"/>
        <v>6451952.94</v>
      </c>
      <c r="F37" s="56">
        <f t="shared" si="16"/>
        <v>0</v>
      </c>
      <c r="G37" s="98">
        <f t="shared" si="16"/>
        <v>6451952.94</v>
      </c>
      <c r="H37" s="56">
        <f t="shared" si="16"/>
        <v>-2501952.9400000004</v>
      </c>
      <c r="I37" s="98">
        <f t="shared" si="16"/>
        <v>3950000</v>
      </c>
    </row>
    <row r="38" spans="1:9" ht="51">
      <c r="A38" s="57" t="s">
        <v>12</v>
      </c>
      <c r="B38" s="58" t="s">
        <v>13</v>
      </c>
      <c r="C38" s="98">
        <v>6451952.94</v>
      </c>
      <c r="D38" s="56">
        <f>E38-C38</f>
        <v>0</v>
      </c>
      <c r="E38" s="98">
        <v>6451952.94</v>
      </c>
      <c r="F38" s="56">
        <f>G38-E38</f>
        <v>0</v>
      </c>
      <c r="G38" s="98">
        <v>6451952.94</v>
      </c>
      <c r="H38" s="56">
        <f>I38-G38</f>
        <v>-2501952.9400000004</v>
      </c>
      <c r="I38" s="98">
        <v>3950000</v>
      </c>
    </row>
    <row r="39" spans="1:15" s="49" customFormat="1" ht="21" customHeight="1">
      <c r="A39" s="52" t="s">
        <v>59</v>
      </c>
      <c r="B39" s="53" t="s">
        <v>60</v>
      </c>
      <c r="C39" s="95">
        <f aca="true" t="shared" si="17" ref="C39:I39">C40+C42</f>
        <v>10824604</v>
      </c>
      <c r="D39" s="83">
        <f t="shared" si="17"/>
        <v>0</v>
      </c>
      <c r="E39" s="95">
        <f t="shared" si="17"/>
        <v>10824604</v>
      </c>
      <c r="F39" s="83">
        <f t="shared" si="17"/>
        <v>0</v>
      </c>
      <c r="G39" s="95">
        <f t="shared" si="17"/>
        <v>10824604</v>
      </c>
      <c r="H39" s="83">
        <f t="shared" si="17"/>
        <v>-805000</v>
      </c>
      <c r="I39" s="95">
        <f t="shared" si="17"/>
        <v>10019604</v>
      </c>
      <c r="J39" s="48"/>
      <c r="K39" s="48"/>
      <c r="L39" s="48"/>
      <c r="M39" s="48"/>
      <c r="N39" s="48"/>
      <c r="O39" s="48"/>
    </row>
    <row r="40" spans="1:9" ht="38.25">
      <c r="A40" s="54" t="s">
        <v>61</v>
      </c>
      <c r="B40" s="61" t="s">
        <v>62</v>
      </c>
      <c r="C40" s="97">
        <f aca="true" t="shared" si="18" ref="C40:I40">C41</f>
        <v>10814604</v>
      </c>
      <c r="D40" s="56">
        <f t="shared" si="18"/>
        <v>0</v>
      </c>
      <c r="E40" s="97">
        <f t="shared" si="18"/>
        <v>10814604</v>
      </c>
      <c r="F40" s="56">
        <f t="shared" si="18"/>
        <v>0</v>
      </c>
      <c r="G40" s="97">
        <f t="shared" si="18"/>
        <v>10814604</v>
      </c>
      <c r="H40" s="56">
        <f t="shared" si="18"/>
        <v>-800000</v>
      </c>
      <c r="I40" s="97">
        <f t="shared" si="18"/>
        <v>10014604</v>
      </c>
    </row>
    <row r="41" spans="1:9" ht="63.75">
      <c r="A41" s="57" t="s">
        <v>63</v>
      </c>
      <c r="B41" s="58" t="s">
        <v>64</v>
      </c>
      <c r="C41" s="98">
        <v>10814604</v>
      </c>
      <c r="D41" s="56">
        <f>E41-C41</f>
        <v>0</v>
      </c>
      <c r="E41" s="98">
        <v>10814604</v>
      </c>
      <c r="F41" s="56">
        <f>G41-E41</f>
        <v>0</v>
      </c>
      <c r="G41" s="98">
        <v>10814604</v>
      </c>
      <c r="H41" s="56">
        <f>I41-G41</f>
        <v>-800000</v>
      </c>
      <c r="I41" s="98">
        <v>10014604</v>
      </c>
    </row>
    <row r="42" spans="1:9" ht="51">
      <c r="A42" s="54" t="s">
        <v>65</v>
      </c>
      <c r="B42" s="61" t="s">
        <v>66</v>
      </c>
      <c r="C42" s="97">
        <f aca="true" t="shared" si="19" ref="C42:I42">C43</f>
        <v>10000</v>
      </c>
      <c r="D42" s="56">
        <f t="shared" si="19"/>
        <v>0</v>
      </c>
      <c r="E42" s="97">
        <f t="shared" si="19"/>
        <v>10000</v>
      </c>
      <c r="F42" s="56">
        <f t="shared" si="19"/>
        <v>0</v>
      </c>
      <c r="G42" s="97">
        <f t="shared" si="19"/>
        <v>10000</v>
      </c>
      <c r="H42" s="56">
        <f t="shared" si="19"/>
        <v>-5000</v>
      </c>
      <c r="I42" s="97">
        <f t="shared" si="19"/>
        <v>5000</v>
      </c>
    </row>
    <row r="43" spans="1:9" ht="38.25">
      <c r="A43" s="57" t="s">
        <v>67</v>
      </c>
      <c r="B43" s="58" t="s">
        <v>68</v>
      </c>
      <c r="C43" s="98">
        <v>10000</v>
      </c>
      <c r="D43" s="56">
        <f>E43-C43</f>
        <v>0</v>
      </c>
      <c r="E43" s="98">
        <v>10000</v>
      </c>
      <c r="F43" s="56">
        <f>G43-E43</f>
        <v>0</v>
      </c>
      <c r="G43" s="98">
        <v>10000</v>
      </c>
      <c r="H43" s="56">
        <f>I43-G43</f>
        <v>-5000</v>
      </c>
      <c r="I43" s="98">
        <v>5000</v>
      </c>
    </row>
    <row r="44" spans="1:15" s="49" customFormat="1" ht="13.5">
      <c r="A44" s="52"/>
      <c r="B44" s="82" t="s">
        <v>69</v>
      </c>
      <c r="C44" s="96">
        <f aca="true" t="shared" si="20" ref="C44:I44">C45+C59+C64+C73+C77+C115</f>
        <v>105505371.46999998</v>
      </c>
      <c r="D44" s="83">
        <f t="shared" si="20"/>
        <v>1184875.03</v>
      </c>
      <c r="E44" s="96">
        <f t="shared" si="20"/>
        <v>106690246.49999999</v>
      </c>
      <c r="F44" s="83">
        <f t="shared" si="20"/>
        <v>691794.6099999994</v>
      </c>
      <c r="G44" s="96">
        <f t="shared" si="20"/>
        <v>107382041.10999998</v>
      </c>
      <c r="H44" s="83">
        <f t="shared" si="20"/>
        <v>-4899823.62</v>
      </c>
      <c r="I44" s="96">
        <f t="shared" si="20"/>
        <v>102482217.49</v>
      </c>
      <c r="J44" s="48"/>
      <c r="K44" s="48"/>
      <c r="L44" s="48"/>
      <c r="M44" s="48"/>
      <c r="N44" s="48"/>
      <c r="O44" s="48"/>
    </row>
    <row r="45" spans="1:15" s="49" customFormat="1" ht="38.25">
      <c r="A45" s="84" t="s">
        <v>70</v>
      </c>
      <c r="B45" s="85" t="s">
        <v>71</v>
      </c>
      <c r="C45" s="95">
        <f aca="true" t="shared" si="21" ref="C45:I45">C46+C53+C56</f>
        <v>91097443.00999999</v>
      </c>
      <c r="D45" s="83">
        <f t="shared" si="21"/>
        <v>0</v>
      </c>
      <c r="E45" s="95">
        <f t="shared" si="21"/>
        <v>91097443.00999999</v>
      </c>
      <c r="F45" s="83">
        <f t="shared" si="21"/>
        <v>-103520</v>
      </c>
      <c r="G45" s="95">
        <f t="shared" si="21"/>
        <v>90993923.00999999</v>
      </c>
      <c r="H45" s="83">
        <f t="shared" si="21"/>
        <v>-2900000</v>
      </c>
      <c r="I45" s="95">
        <f t="shared" si="21"/>
        <v>88093923.00999999</v>
      </c>
      <c r="J45" s="48"/>
      <c r="K45" s="48"/>
      <c r="L45" s="48"/>
      <c r="M45" s="48"/>
      <c r="N45" s="48"/>
      <c r="O45" s="48"/>
    </row>
    <row r="46" spans="1:9" ht="114.75">
      <c r="A46" s="54" t="s">
        <v>72</v>
      </c>
      <c r="B46" s="66" t="s">
        <v>73</v>
      </c>
      <c r="C46" s="97">
        <f aca="true" t="shared" si="22" ref="C46:I46">C47+C49+C51</f>
        <v>16088261.41</v>
      </c>
      <c r="D46" s="56">
        <f t="shared" si="22"/>
        <v>0</v>
      </c>
      <c r="E46" s="97">
        <f t="shared" si="22"/>
        <v>16088261.41</v>
      </c>
      <c r="F46" s="56">
        <f t="shared" si="22"/>
        <v>0</v>
      </c>
      <c r="G46" s="97">
        <f t="shared" si="22"/>
        <v>16088261.41</v>
      </c>
      <c r="H46" s="56">
        <f t="shared" si="22"/>
        <v>100000</v>
      </c>
      <c r="I46" s="97">
        <f t="shared" si="22"/>
        <v>16188261.41</v>
      </c>
    </row>
    <row r="47" spans="1:9" ht="76.5">
      <c r="A47" s="57" t="s">
        <v>74</v>
      </c>
      <c r="B47" s="58" t="s">
        <v>75</v>
      </c>
      <c r="C47" s="98">
        <f aca="true" t="shared" si="23" ref="C47:I47">C48</f>
        <v>6293603.64</v>
      </c>
      <c r="D47" s="56">
        <f t="shared" si="23"/>
        <v>0</v>
      </c>
      <c r="E47" s="98">
        <f t="shared" si="23"/>
        <v>6293603.64</v>
      </c>
      <c r="F47" s="56">
        <f t="shared" si="23"/>
        <v>0</v>
      </c>
      <c r="G47" s="98">
        <f t="shared" si="23"/>
        <v>6293603.64</v>
      </c>
      <c r="H47" s="56">
        <f t="shared" si="23"/>
        <v>700000</v>
      </c>
      <c r="I47" s="98">
        <f t="shared" si="23"/>
        <v>6993603.64</v>
      </c>
    </row>
    <row r="48" spans="1:9" ht="89.25">
      <c r="A48" s="57" t="s">
        <v>76</v>
      </c>
      <c r="B48" s="67" t="s">
        <v>3</v>
      </c>
      <c r="C48" s="98">
        <v>6293603.64</v>
      </c>
      <c r="D48" s="56">
        <f>E48-C48</f>
        <v>0</v>
      </c>
      <c r="E48" s="98">
        <v>6293603.64</v>
      </c>
      <c r="F48" s="56">
        <f>G48-E48</f>
        <v>0</v>
      </c>
      <c r="G48" s="98">
        <v>6293603.64</v>
      </c>
      <c r="H48" s="56">
        <f>I48-G48</f>
        <v>700000</v>
      </c>
      <c r="I48" s="98">
        <v>6993603.64</v>
      </c>
    </row>
    <row r="49" spans="1:9" ht="102">
      <c r="A49" s="57" t="s">
        <v>77</v>
      </c>
      <c r="B49" s="58" t="s">
        <v>78</v>
      </c>
      <c r="C49" s="98">
        <f aca="true" t="shared" si="24" ref="C49:I49">C50</f>
        <v>3352562.44</v>
      </c>
      <c r="D49" s="56">
        <f t="shared" si="24"/>
        <v>0</v>
      </c>
      <c r="E49" s="98">
        <f t="shared" si="24"/>
        <v>3352562.44</v>
      </c>
      <c r="F49" s="56">
        <f t="shared" si="24"/>
        <v>0</v>
      </c>
      <c r="G49" s="98">
        <f t="shared" si="24"/>
        <v>3352562.44</v>
      </c>
      <c r="H49" s="56">
        <f t="shared" si="24"/>
        <v>400000</v>
      </c>
      <c r="I49" s="98">
        <f t="shared" si="24"/>
        <v>3752562.44</v>
      </c>
    </row>
    <row r="50" spans="1:9" ht="89.25">
      <c r="A50" s="57" t="s">
        <v>79</v>
      </c>
      <c r="B50" s="67" t="s">
        <v>4</v>
      </c>
      <c r="C50" s="98">
        <v>3352562.44</v>
      </c>
      <c r="D50" s="56">
        <f>E50-C50</f>
        <v>0</v>
      </c>
      <c r="E50" s="98">
        <v>3352562.44</v>
      </c>
      <c r="F50" s="56">
        <f>G50-E50</f>
        <v>0</v>
      </c>
      <c r="G50" s="98">
        <v>3352562.44</v>
      </c>
      <c r="H50" s="56">
        <f>I50-G50</f>
        <v>400000</v>
      </c>
      <c r="I50" s="98">
        <v>3752562.44</v>
      </c>
    </row>
    <row r="51" spans="1:9" ht="51">
      <c r="A51" s="57" t="s">
        <v>138</v>
      </c>
      <c r="B51" s="67" t="s">
        <v>137</v>
      </c>
      <c r="C51" s="98">
        <f aca="true" t="shared" si="25" ref="C51:I51">C52</f>
        <v>6442095.33</v>
      </c>
      <c r="D51" s="56">
        <f t="shared" si="25"/>
        <v>0</v>
      </c>
      <c r="E51" s="98">
        <f t="shared" si="25"/>
        <v>6442095.33</v>
      </c>
      <c r="F51" s="56">
        <f t="shared" si="25"/>
        <v>0</v>
      </c>
      <c r="G51" s="98">
        <f t="shared" si="25"/>
        <v>6442095.33</v>
      </c>
      <c r="H51" s="56">
        <f t="shared" si="25"/>
        <v>-1000000</v>
      </c>
      <c r="I51" s="98">
        <f t="shared" si="25"/>
        <v>5442095.33</v>
      </c>
    </row>
    <row r="52" spans="1:9" ht="38.25">
      <c r="A52" s="57" t="s">
        <v>136</v>
      </c>
      <c r="B52" s="67" t="s">
        <v>135</v>
      </c>
      <c r="C52" s="98">
        <v>6442095.33</v>
      </c>
      <c r="D52" s="56">
        <f>E52-C52</f>
        <v>0</v>
      </c>
      <c r="E52" s="98">
        <v>6442095.33</v>
      </c>
      <c r="F52" s="56">
        <f>G52-E52</f>
        <v>0</v>
      </c>
      <c r="G52" s="98">
        <v>6442095.33</v>
      </c>
      <c r="H52" s="56">
        <f>I52-G52</f>
        <v>-1000000</v>
      </c>
      <c r="I52" s="98">
        <v>5442095.33</v>
      </c>
    </row>
    <row r="53" spans="1:9" ht="25.5">
      <c r="A53" s="54" t="s">
        <v>80</v>
      </c>
      <c r="B53" s="61" t="s">
        <v>81</v>
      </c>
      <c r="C53" s="97">
        <f aca="true" t="shared" si="26" ref="C53:I54">C54</f>
        <v>103520</v>
      </c>
      <c r="D53" s="56">
        <f t="shared" si="26"/>
        <v>0</v>
      </c>
      <c r="E53" s="97">
        <f t="shared" si="26"/>
        <v>103520</v>
      </c>
      <c r="F53" s="56">
        <f t="shared" si="26"/>
        <v>-103520</v>
      </c>
      <c r="G53" s="97">
        <f t="shared" si="26"/>
        <v>0</v>
      </c>
      <c r="H53" s="56">
        <f t="shared" si="26"/>
        <v>0</v>
      </c>
      <c r="I53" s="97">
        <f t="shared" si="26"/>
        <v>0</v>
      </c>
    </row>
    <row r="54" spans="1:9" ht="51">
      <c r="A54" s="57" t="s">
        <v>82</v>
      </c>
      <c r="B54" s="58" t="s">
        <v>83</v>
      </c>
      <c r="C54" s="98">
        <f t="shared" si="26"/>
        <v>103520</v>
      </c>
      <c r="D54" s="56">
        <f t="shared" si="26"/>
        <v>0</v>
      </c>
      <c r="E54" s="98">
        <f t="shared" si="26"/>
        <v>103520</v>
      </c>
      <c r="F54" s="56">
        <f t="shared" si="26"/>
        <v>-103520</v>
      </c>
      <c r="G54" s="98">
        <f t="shared" si="26"/>
        <v>0</v>
      </c>
      <c r="H54" s="56">
        <f t="shared" si="26"/>
        <v>0</v>
      </c>
      <c r="I54" s="98">
        <f t="shared" si="26"/>
        <v>0</v>
      </c>
    </row>
    <row r="55" spans="1:9" ht="63.75">
      <c r="A55" s="57" t="s">
        <v>84</v>
      </c>
      <c r="B55" s="68" t="s">
        <v>0</v>
      </c>
      <c r="C55" s="98">
        <v>103520</v>
      </c>
      <c r="D55" s="56">
        <f>E55-C55</f>
        <v>0</v>
      </c>
      <c r="E55" s="98">
        <v>103520</v>
      </c>
      <c r="F55" s="56">
        <f>G55-E55</f>
        <v>-103520</v>
      </c>
      <c r="G55" s="98">
        <v>0</v>
      </c>
      <c r="H55" s="56">
        <f>I55-G55</f>
        <v>0</v>
      </c>
      <c r="I55" s="98">
        <v>0</v>
      </c>
    </row>
    <row r="56" spans="1:9" ht="102">
      <c r="A56" s="54" t="s">
        <v>85</v>
      </c>
      <c r="B56" s="61" t="s">
        <v>86</v>
      </c>
      <c r="C56" s="97">
        <f aca="true" t="shared" si="27" ref="C56:I57">C57</f>
        <v>74905661.6</v>
      </c>
      <c r="D56" s="56">
        <f t="shared" si="27"/>
        <v>0</v>
      </c>
      <c r="E56" s="97">
        <f t="shared" si="27"/>
        <v>74905661.6</v>
      </c>
      <c r="F56" s="56">
        <f t="shared" si="27"/>
        <v>0</v>
      </c>
      <c r="G56" s="97">
        <f t="shared" si="27"/>
        <v>74905661.6</v>
      </c>
      <c r="H56" s="56">
        <f t="shared" si="27"/>
        <v>-3000000</v>
      </c>
      <c r="I56" s="97">
        <f t="shared" si="27"/>
        <v>71905661.6</v>
      </c>
    </row>
    <row r="57" spans="1:9" ht="102">
      <c r="A57" s="57" t="s">
        <v>87</v>
      </c>
      <c r="B57" s="58" t="s">
        <v>88</v>
      </c>
      <c r="C57" s="98">
        <f t="shared" si="27"/>
        <v>74905661.6</v>
      </c>
      <c r="D57" s="56">
        <f t="shared" si="27"/>
        <v>0</v>
      </c>
      <c r="E57" s="98">
        <f t="shared" si="27"/>
        <v>74905661.6</v>
      </c>
      <c r="F57" s="56">
        <f t="shared" si="27"/>
        <v>0</v>
      </c>
      <c r="G57" s="98">
        <f t="shared" si="27"/>
        <v>74905661.6</v>
      </c>
      <c r="H57" s="56">
        <f t="shared" si="27"/>
        <v>-3000000</v>
      </c>
      <c r="I57" s="98">
        <f t="shared" si="27"/>
        <v>71905661.6</v>
      </c>
    </row>
    <row r="58" spans="1:9" ht="89.25">
      <c r="A58" s="57" t="s">
        <v>89</v>
      </c>
      <c r="B58" s="68" t="s">
        <v>5</v>
      </c>
      <c r="C58" s="98">
        <v>74905661.6</v>
      </c>
      <c r="D58" s="56">
        <f>E58-C58</f>
        <v>0</v>
      </c>
      <c r="E58" s="98">
        <v>74905661.6</v>
      </c>
      <c r="F58" s="56">
        <f>G58-E58</f>
        <v>0</v>
      </c>
      <c r="G58" s="98">
        <v>74905661.6</v>
      </c>
      <c r="H58" s="56">
        <f>I58-G58</f>
        <v>-3000000</v>
      </c>
      <c r="I58" s="98">
        <v>71905661.6</v>
      </c>
    </row>
    <row r="59" spans="1:15" s="49" customFormat="1" ht="25.5">
      <c r="A59" s="52" t="s">
        <v>90</v>
      </c>
      <c r="B59" s="86" t="s">
        <v>91</v>
      </c>
      <c r="C59" s="95">
        <f aca="true" t="shared" si="28" ref="C59:I59">C60</f>
        <v>898970.1</v>
      </c>
      <c r="D59" s="83">
        <f t="shared" si="28"/>
        <v>818375.03</v>
      </c>
      <c r="E59" s="95">
        <f t="shared" si="28"/>
        <v>1717345.13</v>
      </c>
      <c r="F59" s="83">
        <f t="shared" si="28"/>
        <v>691794.61</v>
      </c>
      <c r="G59" s="95">
        <f t="shared" si="28"/>
        <v>2409139.7399999998</v>
      </c>
      <c r="H59" s="83">
        <f t="shared" si="28"/>
        <v>546225.5399999999</v>
      </c>
      <c r="I59" s="95">
        <f t="shared" si="28"/>
        <v>2955365.28</v>
      </c>
      <c r="J59" s="48"/>
      <c r="K59" s="48"/>
      <c r="L59" s="48"/>
      <c r="M59" s="48"/>
      <c r="N59" s="48"/>
      <c r="O59" s="48"/>
    </row>
    <row r="60" spans="1:9" ht="25.5">
      <c r="A60" s="54" t="s">
        <v>92</v>
      </c>
      <c r="B60" s="70" t="s">
        <v>93</v>
      </c>
      <c r="C60" s="97">
        <f>C61+C62+C63</f>
        <v>898970.1</v>
      </c>
      <c r="D60" s="77">
        <f aca="true" t="shared" si="29" ref="D60:I60">D61+D62+D63</f>
        <v>818375.03</v>
      </c>
      <c r="E60" s="97">
        <f t="shared" si="29"/>
        <v>1717345.13</v>
      </c>
      <c r="F60" s="77">
        <f t="shared" si="29"/>
        <v>691794.61</v>
      </c>
      <c r="G60" s="97">
        <f t="shared" si="29"/>
        <v>2409139.7399999998</v>
      </c>
      <c r="H60" s="77">
        <f t="shared" si="29"/>
        <v>546225.5399999999</v>
      </c>
      <c r="I60" s="97">
        <f t="shared" si="29"/>
        <v>2955365.28</v>
      </c>
    </row>
    <row r="61" spans="1:9" ht="38.25">
      <c r="A61" s="57" t="s">
        <v>94</v>
      </c>
      <c r="B61" s="58" t="s">
        <v>95</v>
      </c>
      <c r="C61" s="98">
        <v>343759.36</v>
      </c>
      <c r="D61" s="56">
        <f>E61-C61</f>
        <v>-235162.3</v>
      </c>
      <c r="E61" s="98">
        <v>108597.06</v>
      </c>
      <c r="F61" s="56">
        <f>G61-E61</f>
        <v>57411.360000000015</v>
      </c>
      <c r="G61" s="98">
        <v>166008.42</v>
      </c>
      <c r="H61" s="56">
        <f>I61-G61</f>
        <v>53411.32999999999</v>
      </c>
      <c r="I61" s="98">
        <v>219419.75</v>
      </c>
    </row>
    <row r="62" spans="1:9" ht="25.5">
      <c r="A62" s="57" t="s">
        <v>96</v>
      </c>
      <c r="B62" s="58" t="s">
        <v>97</v>
      </c>
      <c r="C62" s="98">
        <v>418690.77</v>
      </c>
      <c r="D62" s="56">
        <f>E62-C62</f>
        <v>610253.34</v>
      </c>
      <c r="E62" s="98">
        <v>1028944.11</v>
      </c>
      <c r="F62" s="56">
        <f>G62-E62</f>
        <v>490843.83999999997</v>
      </c>
      <c r="G62" s="98">
        <v>1519787.95</v>
      </c>
      <c r="H62" s="56">
        <f>I62-G62</f>
        <v>351731.92999999993</v>
      </c>
      <c r="I62" s="98">
        <v>1871519.88</v>
      </c>
    </row>
    <row r="63" spans="1:9" ht="12.75">
      <c r="A63" s="57" t="s">
        <v>139</v>
      </c>
      <c r="B63" s="58" t="s">
        <v>140</v>
      </c>
      <c r="C63" s="98">
        <v>136519.97</v>
      </c>
      <c r="D63" s="56">
        <f>E63-C63</f>
        <v>443283.99</v>
      </c>
      <c r="E63" s="98">
        <v>579803.96</v>
      </c>
      <c r="F63" s="56">
        <f>G63-E63</f>
        <v>143539.41000000003</v>
      </c>
      <c r="G63" s="98">
        <v>723343.37</v>
      </c>
      <c r="H63" s="56">
        <f>I63-G63</f>
        <v>141082.28000000003</v>
      </c>
      <c r="I63" s="98">
        <v>864425.65</v>
      </c>
    </row>
    <row r="64" spans="1:15" s="49" customFormat="1" ht="25.5">
      <c r="A64" s="52" t="s">
        <v>14</v>
      </c>
      <c r="B64" s="86" t="s">
        <v>98</v>
      </c>
      <c r="C64" s="95">
        <f aca="true" t="shared" si="30" ref="C64:I64">C68+C65</f>
        <v>877632.26</v>
      </c>
      <c r="D64" s="83">
        <f t="shared" si="30"/>
        <v>0</v>
      </c>
      <c r="E64" s="95">
        <f t="shared" si="30"/>
        <v>877632.26</v>
      </c>
      <c r="F64" s="83">
        <f t="shared" si="30"/>
        <v>1954472.5299999998</v>
      </c>
      <c r="G64" s="95">
        <f t="shared" si="30"/>
        <v>2832104.79</v>
      </c>
      <c r="H64" s="83">
        <f t="shared" si="30"/>
        <v>97574.04999999987</v>
      </c>
      <c r="I64" s="95">
        <f t="shared" si="30"/>
        <v>2929678.84</v>
      </c>
      <c r="J64" s="48"/>
      <c r="K64" s="48"/>
      <c r="L64" s="48"/>
      <c r="M64" s="48"/>
      <c r="N64" s="48"/>
      <c r="O64" s="48"/>
    </row>
    <row r="65" spans="1:9" ht="12.75">
      <c r="A65" s="54" t="s">
        <v>134</v>
      </c>
      <c r="B65" s="70" t="s">
        <v>133</v>
      </c>
      <c r="C65" s="97">
        <f aca="true" t="shared" si="31" ref="C65:I66">C66</f>
        <v>216170.7</v>
      </c>
      <c r="D65" s="56">
        <f t="shared" si="31"/>
        <v>-62820</v>
      </c>
      <c r="E65" s="97">
        <f t="shared" si="31"/>
        <v>153350.7</v>
      </c>
      <c r="F65" s="56">
        <f t="shared" si="31"/>
        <v>0</v>
      </c>
      <c r="G65" s="97">
        <f t="shared" si="31"/>
        <v>153350.7</v>
      </c>
      <c r="H65" s="56">
        <f t="shared" si="31"/>
        <v>-128350.70000000001</v>
      </c>
      <c r="I65" s="97">
        <f t="shared" si="31"/>
        <v>25000</v>
      </c>
    </row>
    <row r="66" spans="1:9" ht="25.5">
      <c r="A66" s="57" t="s">
        <v>132</v>
      </c>
      <c r="B66" s="68" t="s">
        <v>131</v>
      </c>
      <c r="C66" s="98">
        <f t="shared" si="31"/>
        <v>216170.7</v>
      </c>
      <c r="D66" s="56">
        <f t="shared" si="31"/>
        <v>-62820</v>
      </c>
      <c r="E66" s="98">
        <f t="shared" si="31"/>
        <v>153350.7</v>
      </c>
      <c r="F66" s="56">
        <f t="shared" si="31"/>
        <v>0</v>
      </c>
      <c r="G66" s="98">
        <f t="shared" si="31"/>
        <v>153350.7</v>
      </c>
      <c r="H66" s="56">
        <f t="shared" si="31"/>
        <v>-128350.70000000001</v>
      </c>
      <c r="I66" s="98">
        <f t="shared" si="31"/>
        <v>25000</v>
      </c>
    </row>
    <row r="67" spans="1:9" ht="38.25">
      <c r="A67" s="57" t="s">
        <v>130</v>
      </c>
      <c r="B67" s="68" t="s">
        <v>129</v>
      </c>
      <c r="C67" s="98">
        <v>216170.7</v>
      </c>
      <c r="D67" s="56">
        <f>E67-C67</f>
        <v>-62820</v>
      </c>
      <c r="E67" s="98">
        <v>153350.7</v>
      </c>
      <c r="F67" s="56">
        <f>G67-E67</f>
        <v>0</v>
      </c>
      <c r="G67" s="98">
        <v>153350.7</v>
      </c>
      <c r="H67" s="56">
        <f>I67-G67</f>
        <v>-128350.70000000001</v>
      </c>
      <c r="I67" s="98">
        <v>25000</v>
      </c>
    </row>
    <row r="68" spans="1:9" ht="25.5">
      <c r="A68" s="54" t="s">
        <v>16</v>
      </c>
      <c r="B68" s="70" t="s">
        <v>15</v>
      </c>
      <c r="C68" s="97">
        <f aca="true" t="shared" si="32" ref="C68:I68">C71+C69</f>
        <v>661461.56</v>
      </c>
      <c r="D68" s="56">
        <f t="shared" si="32"/>
        <v>62820</v>
      </c>
      <c r="E68" s="97">
        <f t="shared" si="32"/>
        <v>724281.56</v>
      </c>
      <c r="F68" s="56">
        <f t="shared" si="32"/>
        <v>1954472.5299999998</v>
      </c>
      <c r="G68" s="97">
        <f t="shared" si="32"/>
        <v>2678754.09</v>
      </c>
      <c r="H68" s="56">
        <f t="shared" si="32"/>
        <v>225924.74999999988</v>
      </c>
      <c r="I68" s="97">
        <f t="shared" si="32"/>
        <v>2904678.84</v>
      </c>
    </row>
    <row r="69" spans="1:9" ht="38.25">
      <c r="A69" s="57" t="s">
        <v>99</v>
      </c>
      <c r="B69" s="68" t="s">
        <v>100</v>
      </c>
      <c r="C69" s="98">
        <f aca="true" t="shared" si="33" ref="C69:I69">C70</f>
        <v>91482.44</v>
      </c>
      <c r="D69" s="56">
        <f t="shared" si="33"/>
        <v>62820</v>
      </c>
      <c r="E69" s="98">
        <f t="shared" si="33"/>
        <v>154302.44</v>
      </c>
      <c r="F69" s="56">
        <f t="shared" si="33"/>
        <v>103520</v>
      </c>
      <c r="G69" s="98">
        <f t="shared" si="33"/>
        <v>257822.44</v>
      </c>
      <c r="H69" s="56">
        <f t="shared" si="33"/>
        <v>149191.87</v>
      </c>
      <c r="I69" s="98">
        <f t="shared" si="33"/>
        <v>407014.31</v>
      </c>
    </row>
    <row r="70" spans="1:9" ht="38.25">
      <c r="A70" s="57" t="s">
        <v>101</v>
      </c>
      <c r="B70" s="68" t="s">
        <v>1</v>
      </c>
      <c r="C70" s="98">
        <v>91482.44</v>
      </c>
      <c r="D70" s="56">
        <f>E70-C70</f>
        <v>62820</v>
      </c>
      <c r="E70" s="98">
        <v>154302.44</v>
      </c>
      <c r="F70" s="56">
        <f>G70-E70</f>
        <v>103520</v>
      </c>
      <c r="G70" s="98">
        <v>257822.44</v>
      </c>
      <c r="H70" s="56">
        <f>I70-G70</f>
        <v>149191.87</v>
      </c>
      <c r="I70" s="98">
        <v>407014.31</v>
      </c>
    </row>
    <row r="71" spans="1:9" ht="25.5">
      <c r="A71" s="57" t="s">
        <v>102</v>
      </c>
      <c r="B71" s="68" t="s">
        <v>103</v>
      </c>
      <c r="C71" s="98">
        <f aca="true" t="shared" si="34" ref="C71:I71">C72</f>
        <v>569979.12</v>
      </c>
      <c r="D71" s="56">
        <f t="shared" si="34"/>
        <v>0</v>
      </c>
      <c r="E71" s="98">
        <f t="shared" si="34"/>
        <v>569979.12</v>
      </c>
      <c r="F71" s="56">
        <f t="shared" si="34"/>
        <v>1850952.5299999998</v>
      </c>
      <c r="G71" s="98">
        <f t="shared" si="34"/>
        <v>2420931.65</v>
      </c>
      <c r="H71" s="56">
        <f t="shared" si="34"/>
        <v>76732.87999999989</v>
      </c>
      <c r="I71" s="98">
        <f t="shared" si="34"/>
        <v>2497664.53</v>
      </c>
    </row>
    <row r="72" spans="1:9" ht="25.5">
      <c r="A72" s="57" t="s">
        <v>17</v>
      </c>
      <c r="B72" s="68" t="s">
        <v>9</v>
      </c>
      <c r="C72" s="98">
        <v>569979.12</v>
      </c>
      <c r="D72" s="56">
        <f>E72-C72</f>
        <v>0</v>
      </c>
      <c r="E72" s="98">
        <v>569979.12</v>
      </c>
      <c r="F72" s="56">
        <f>G72-E72</f>
        <v>1850952.5299999998</v>
      </c>
      <c r="G72" s="98">
        <v>2420931.65</v>
      </c>
      <c r="H72" s="56">
        <f>I72-G72</f>
        <v>76732.87999999989</v>
      </c>
      <c r="I72" s="98">
        <v>2497664.53</v>
      </c>
    </row>
    <row r="73" spans="1:15" s="49" customFormat="1" ht="25.5">
      <c r="A73" s="52" t="s">
        <v>104</v>
      </c>
      <c r="B73" s="86" t="s">
        <v>105</v>
      </c>
      <c r="C73" s="95">
        <f aca="true" t="shared" si="35" ref="C73:I75">C74</f>
        <v>8161080.41</v>
      </c>
      <c r="D73" s="83">
        <f t="shared" si="35"/>
        <v>0</v>
      </c>
      <c r="E73" s="95">
        <f t="shared" si="35"/>
        <v>8161080.41</v>
      </c>
      <c r="F73" s="83">
        <f t="shared" si="35"/>
        <v>-1850952.5300000003</v>
      </c>
      <c r="G73" s="95">
        <f t="shared" si="35"/>
        <v>6310127.88</v>
      </c>
      <c r="H73" s="83">
        <f t="shared" si="35"/>
        <v>-889250</v>
      </c>
      <c r="I73" s="95">
        <f t="shared" si="35"/>
        <v>5420877.88</v>
      </c>
      <c r="J73" s="48"/>
      <c r="K73" s="48"/>
      <c r="L73" s="48"/>
      <c r="M73" s="48"/>
      <c r="N73" s="48"/>
      <c r="O73" s="48"/>
    </row>
    <row r="74" spans="1:9" ht="102">
      <c r="A74" s="54" t="s">
        <v>106</v>
      </c>
      <c r="B74" s="61" t="s">
        <v>107</v>
      </c>
      <c r="C74" s="97">
        <f t="shared" si="35"/>
        <v>8161080.41</v>
      </c>
      <c r="D74" s="56">
        <f t="shared" si="35"/>
        <v>0</v>
      </c>
      <c r="E74" s="97">
        <f t="shared" si="35"/>
        <v>8161080.41</v>
      </c>
      <c r="F74" s="56">
        <f t="shared" si="35"/>
        <v>-1850952.5300000003</v>
      </c>
      <c r="G74" s="97">
        <f t="shared" si="35"/>
        <v>6310127.88</v>
      </c>
      <c r="H74" s="56">
        <f t="shared" si="35"/>
        <v>-889250</v>
      </c>
      <c r="I74" s="97">
        <f t="shared" si="35"/>
        <v>5420877.88</v>
      </c>
    </row>
    <row r="75" spans="1:9" ht="102">
      <c r="A75" s="57" t="s">
        <v>108</v>
      </c>
      <c r="B75" s="58" t="s">
        <v>109</v>
      </c>
      <c r="C75" s="98">
        <f t="shared" si="35"/>
        <v>8161080.41</v>
      </c>
      <c r="D75" s="56">
        <f t="shared" si="35"/>
        <v>0</v>
      </c>
      <c r="E75" s="98">
        <f t="shared" si="35"/>
        <v>8161080.41</v>
      </c>
      <c r="F75" s="56">
        <f t="shared" si="35"/>
        <v>-1850952.5300000003</v>
      </c>
      <c r="G75" s="98">
        <f t="shared" si="35"/>
        <v>6310127.88</v>
      </c>
      <c r="H75" s="56">
        <f t="shared" si="35"/>
        <v>-889250</v>
      </c>
      <c r="I75" s="98">
        <f t="shared" si="35"/>
        <v>5420877.88</v>
      </c>
    </row>
    <row r="76" spans="1:9" ht="102">
      <c r="A76" s="57" t="s">
        <v>110</v>
      </c>
      <c r="B76" s="58" t="s">
        <v>6</v>
      </c>
      <c r="C76" s="98">
        <v>8161080.41</v>
      </c>
      <c r="D76" s="56">
        <f>E76-C76</f>
        <v>0</v>
      </c>
      <c r="E76" s="98">
        <v>8161080.41</v>
      </c>
      <c r="F76" s="56">
        <f>G76-E76</f>
        <v>-1850952.5300000003</v>
      </c>
      <c r="G76" s="98">
        <v>6310127.88</v>
      </c>
      <c r="H76" s="56">
        <f>I76-G76</f>
        <v>-889250</v>
      </c>
      <c r="I76" s="98">
        <v>5420877.88</v>
      </c>
    </row>
    <row r="77" spans="1:15" s="49" customFormat="1" ht="16.5" customHeight="1">
      <c r="A77" s="46" t="s">
        <v>111</v>
      </c>
      <c r="B77" s="87" t="s">
        <v>112</v>
      </c>
      <c r="C77" s="95">
        <f aca="true" t="shared" si="36" ref="C77:I77">C78+C105+C107+C112</f>
        <v>4470245.69</v>
      </c>
      <c r="D77" s="51">
        <f t="shared" si="36"/>
        <v>5.820766091346741E-11</v>
      </c>
      <c r="E77" s="95">
        <f t="shared" si="36"/>
        <v>4470245.69</v>
      </c>
      <c r="F77" s="51">
        <f t="shared" si="36"/>
        <v>0</v>
      </c>
      <c r="G77" s="95">
        <f t="shared" si="36"/>
        <v>4470245.69</v>
      </c>
      <c r="H77" s="51">
        <f t="shared" si="36"/>
        <v>-1754373.2100000002</v>
      </c>
      <c r="I77" s="95">
        <f t="shared" si="36"/>
        <v>2715872.4799999995</v>
      </c>
      <c r="J77" s="48"/>
      <c r="K77" s="48"/>
      <c r="L77" s="48"/>
      <c r="M77" s="48"/>
      <c r="N77" s="48"/>
      <c r="O77" s="48"/>
    </row>
    <row r="78" spans="1:9" ht="51">
      <c r="A78" s="38" t="s">
        <v>249</v>
      </c>
      <c r="B78" s="32" t="s">
        <v>340</v>
      </c>
      <c r="C78" s="97">
        <f aca="true" t="shared" si="37" ref="C78:I78">C79+C81+C103+C83+C92+C94+C101+C97+C90+C86+C88+C99</f>
        <v>760248</v>
      </c>
      <c r="D78" s="77">
        <f t="shared" si="37"/>
        <v>7820</v>
      </c>
      <c r="E78" s="97">
        <f t="shared" si="37"/>
        <v>768068</v>
      </c>
      <c r="F78" s="77">
        <f t="shared" si="37"/>
        <v>213167</v>
      </c>
      <c r="G78" s="97">
        <f t="shared" si="37"/>
        <v>981235</v>
      </c>
      <c r="H78" s="77">
        <f t="shared" si="37"/>
        <v>311817.36</v>
      </c>
      <c r="I78" s="97">
        <f t="shared" si="37"/>
        <v>1293052.3599999999</v>
      </c>
    </row>
    <row r="79" spans="1:9" ht="63.75">
      <c r="A79" s="39" t="s">
        <v>250</v>
      </c>
      <c r="B79" s="33" t="s">
        <v>254</v>
      </c>
      <c r="C79" s="98">
        <f aca="true" t="shared" si="38" ref="C79:I79">C80</f>
        <v>121715</v>
      </c>
      <c r="D79" s="71">
        <f t="shared" si="38"/>
        <v>0</v>
      </c>
      <c r="E79" s="98">
        <f t="shared" si="38"/>
        <v>121715</v>
      </c>
      <c r="F79" s="71">
        <f t="shared" si="38"/>
        <v>0</v>
      </c>
      <c r="G79" s="98">
        <f t="shared" si="38"/>
        <v>121715</v>
      </c>
      <c r="H79" s="71">
        <f t="shared" si="38"/>
        <v>-115000</v>
      </c>
      <c r="I79" s="98">
        <f t="shared" si="38"/>
        <v>6715</v>
      </c>
    </row>
    <row r="80" spans="1:9" ht="89.25">
      <c r="A80" s="39" t="s">
        <v>251</v>
      </c>
      <c r="B80" s="33" t="s">
        <v>255</v>
      </c>
      <c r="C80" s="98">
        <v>121715</v>
      </c>
      <c r="D80" s="71">
        <f>E80-C80</f>
        <v>0</v>
      </c>
      <c r="E80" s="98">
        <v>121715</v>
      </c>
      <c r="F80" s="71">
        <f>G80-E80</f>
        <v>0</v>
      </c>
      <c r="G80" s="98">
        <v>121715</v>
      </c>
      <c r="H80" s="71">
        <f>I80-G80</f>
        <v>-115000</v>
      </c>
      <c r="I80" s="98">
        <v>6715</v>
      </c>
    </row>
    <row r="81" spans="1:9" ht="89.25">
      <c r="A81" s="39" t="s">
        <v>252</v>
      </c>
      <c r="B81" s="33" t="s">
        <v>256</v>
      </c>
      <c r="C81" s="98">
        <f aca="true" t="shared" si="39" ref="C81:I81">C82</f>
        <v>43738</v>
      </c>
      <c r="D81" s="71">
        <f t="shared" si="39"/>
        <v>0</v>
      </c>
      <c r="E81" s="98">
        <f t="shared" si="39"/>
        <v>43738</v>
      </c>
      <c r="F81" s="71">
        <f t="shared" si="39"/>
        <v>31000</v>
      </c>
      <c r="G81" s="98">
        <f t="shared" si="39"/>
        <v>74738</v>
      </c>
      <c r="H81" s="71">
        <f t="shared" si="39"/>
        <v>16000</v>
      </c>
      <c r="I81" s="98">
        <f t="shared" si="39"/>
        <v>90738</v>
      </c>
    </row>
    <row r="82" spans="1:9" ht="127.5">
      <c r="A82" s="39" t="s">
        <v>253</v>
      </c>
      <c r="B82" s="33" t="s">
        <v>257</v>
      </c>
      <c r="C82" s="98">
        <v>43738</v>
      </c>
      <c r="D82" s="71">
        <f>E82-C82</f>
        <v>0</v>
      </c>
      <c r="E82" s="98">
        <v>43738</v>
      </c>
      <c r="F82" s="71">
        <f>G82-E82</f>
        <v>31000</v>
      </c>
      <c r="G82" s="98">
        <v>74738</v>
      </c>
      <c r="H82" s="71">
        <f>I82-G82</f>
        <v>16000</v>
      </c>
      <c r="I82" s="98">
        <v>90738</v>
      </c>
    </row>
    <row r="83" spans="1:9" ht="63.75">
      <c r="A83" s="39" t="s">
        <v>296</v>
      </c>
      <c r="B83" s="33" t="s">
        <v>298</v>
      </c>
      <c r="C83" s="98">
        <f aca="true" t="shared" si="40" ref="C83:I83">C84+C85</f>
        <v>49556</v>
      </c>
      <c r="D83" s="71">
        <f t="shared" si="40"/>
        <v>2630</v>
      </c>
      <c r="E83" s="98">
        <f t="shared" si="40"/>
        <v>52186</v>
      </c>
      <c r="F83" s="71">
        <f t="shared" si="40"/>
        <v>10000</v>
      </c>
      <c r="G83" s="98">
        <f t="shared" si="40"/>
        <v>62186</v>
      </c>
      <c r="H83" s="71">
        <f t="shared" si="40"/>
        <v>-34000</v>
      </c>
      <c r="I83" s="98">
        <f t="shared" si="40"/>
        <v>28186</v>
      </c>
    </row>
    <row r="84" spans="1:9" ht="89.25">
      <c r="A84" s="39" t="s">
        <v>297</v>
      </c>
      <c r="B84" s="33" t="s">
        <v>299</v>
      </c>
      <c r="C84" s="98">
        <v>5556</v>
      </c>
      <c r="D84" s="71">
        <f>E84-C84</f>
        <v>2630</v>
      </c>
      <c r="E84" s="98">
        <v>8186</v>
      </c>
      <c r="F84" s="71">
        <f>G84-E84</f>
        <v>10000</v>
      </c>
      <c r="G84" s="98">
        <v>18186</v>
      </c>
      <c r="H84" s="71">
        <f>I84-G84</f>
        <v>0</v>
      </c>
      <c r="I84" s="98">
        <v>18186</v>
      </c>
    </row>
    <row r="85" spans="1:9" ht="89.25">
      <c r="A85" s="39" t="s">
        <v>346</v>
      </c>
      <c r="B85" s="33" t="s">
        <v>347</v>
      </c>
      <c r="C85" s="98">
        <v>44000</v>
      </c>
      <c r="D85" s="71">
        <f>E85-C85</f>
        <v>0</v>
      </c>
      <c r="E85" s="98">
        <v>44000</v>
      </c>
      <c r="F85" s="71">
        <f>G85-E85</f>
        <v>0</v>
      </c>
      <c r="G85" s="98">
        <v>44000</v>
      </c>
      <c r="H85" s="71">
        <f>I85-G85</f>
        <v>-34000</v>
      </c>
      <c r="I85" s="98">
        <v>10000</v>
      </c>
    </row>
    <row r="86" spans="1:9" ht="76.5">
      <c r="A86" s="39" t="s">
        <v>300</v>
      </c>
      <c r="B86" s="33" t="s">
        <v>302</v>
      </c>
      <c r="C86" s="98">
        <f aca="true" t="shared" si="41" ref="C86:I86">C87</f>
        <v>28435</v>
      </c>
      <c r="D86" s="71">
        <f t="shared" si="41"/>
        <v>0</v>
      </c>
      <c r="E86" s="98">
        <f t="shared" si="41"/>
        <v>28435</v>
      </c>
      <c r="F86" s="71">
        <f t="shared" si="41"/>
        <v>-20000</v>
      </c>
      <c r="G86" s="98">
        <f t="shared" si="41"/>
        <v>8435</v>
      </c>
      <c r="H86" s="71">
        <f t="shared" si="41"/>
        <v>-7000</v>
      </c>
      <c r="I86" s="98">
        <f t="shared" si="41"/>
        <v>1435</v>
      </c>
    </row>
    <row r="87" spans="1:9" ht="102">
      <c r="A87" s="39" t="s">
        <v>301</v>
      </c>
      <c r="B87" s="33" t="s">
        <v>303</v>
      </c>
      <c r="C87" s="98">
        <v>28435</v>
      </c>
      <c r="D87" s="71">
        <f>E87-C87</f>
        <v>0</v>
      </c>
      <c r="E87" s="98">
        <v>28435</v>
      </c>
      <c r="F87" s="71">
        <f>G87-E87</f>
        <v>-20000</v>
      </c>
      <c r="G87" s="98">
        <v>8435</v>
      </c>
      <c r="H87" s="71">
        <f>I87-G87</f>
        <v>-7000</v>
      </c>
      <c r="I87" s="98">
        <v>1435</v>
      </c>
    </row>
    <row r="88" spans="1:9" ht="76.5">
      <c r="A88" s="39" t="s">
        <v>304</v>
      </c>
      <c r="B88" s="33" t="s">
        <v>306</v>
      </c>
      <c r="C88" s="98">
        <f aca="true" t="shared" si="42" ref="C88:I88">C89</f>
        <v>3333</v>
      </c>
      <c r="D88" s="71">
        <f t="shared" si="42"/>
        <v>0</v>
      </c>
      <c r="E88" s="98">
        <f t="shared" si="42"/>
        <v>3333</v>
      </c>
      <c r="F88" s="71">
        <f t="shared" si="42"/>
        <v>-3333</v>
      </c>
      <c r="G88" s="98">
        <f t="shared" si="42"/>
        <v>0</v>
      </c>
      <c r="H88" s="71">
        <f t="shared" si="42"/>
        <v>0</v>
      </c>
      <c r="I88" s="98">
        <f t="shared" si="42"/>
        <v>0</v>
      </c>
    </row>
    <row r="89" spans="1:9" ht="102">
      <c r="A89" s="39" t="s">
        <v>305</v>
      </c>
      <c r="B89" s="33" t="s">
        <v>307</v>
      </c>
      <c r="C89" s="98">
        <v>3333</v>
      </c>
      <c r="D89" s="71">
        <f>E89-C89</f>
        <v>0</v>
      </c>
      <c r="E89" s="98">
        <v>3333</v>
      </c>
      <c r="F89" s="71">
        <f>G89-E89</f>
        <v>-3333</v>
      </c>
      <c r="G89" s="98">
        <v>0</v>
      </c>
      <c r="H89" s="71">
        <f>I89-G89</f>
        <v>0</v>
      </c>
      <c r="I89" s="98">
        <v>0</v>
      </c>
    </row>
    <row r="90" spans="1:9" ht="63.75">
      <c r="A90" s="39" t="s">
        <v>348</v>
      </c>
      <c r="B90" s="33" t="s">
        <v>350</v>
      </c>
      <c r="C90" s="98">
        <f aca="true" t="shared" si="43" ref="C90:I90">C91</f>
        <v>500</v>
      </c>
      <c r="D90" s="71">
        <f t="shared" si="43"/>
        <v>0</v>
      </c>
      <c r="E90" s="98">
        <f t="shared" si="43"/>
        <v>500</v>
      </c>
      <c r="F90" s="71">
        <f t="shared" si="43"/>
        <v>-500</v>
      </c>
      <c r="G90" s="98">
        <f t="shared" si="43"/>
        <v>0</v>
      </c>
      <c r="H90" s="71">
        <f t="shared" si="43"/>
        <v>3000</v>
      </c>
      <c r="I90" s="98">
        <f t="shared" si="43"/>
        <v>3000</v>
      </c>
    </row>
    <row r="91" spans="1:9" ht="89.25">
      <c r="A91" s="39" t="s">
        <v>349</v>
      </c>
      <c r="B91" s="33" t="s">
        <v>351</v>
      </c>
      <c r="C91" s="98">
        <v>500</v>
      </c>
      <c r="D91" s="71">
        <f>E91-C91</f>
        <v>0</v>
      </c>
      <c r="E91" s="98">
        <v>500</v>
      </c>
      <c r="F91" s="71">
        <f>G91-E91</f>
        <v>-500</v>
      </c>
      <c r="G91" s="98">
        <v>0</v>
      </c>
      <c r="H91" s="71">
        <f>I91-G91</f>
        <v>3000</v>
      </c>
      <c r="I91" s="98">
        <v>3000</v>
      </c>
    </row>
    <row r="92" spans="1:9" ht="89.25">
      <c r="A92" s="39" t="s">
        <v>308</v>
      </c>
      <c r="B92" s="33" t="s">
        <v>310</v>
      </c>
      <c r="C92" s="98">
        <f aca="true" t="shared" si="44" ref="C92:I92">C93</f>
        <v>47857</v>
      </c>
      <c r="D92" s="71">
        <f t="shared" si="44"/>
        <v>0</v>
      </c>
      <c r="E92" s="98">
        <f t="shared" si="44"/>
        <v>47857</v>
      </c>
      <c r="F92" s="71">
        <f t="shared" si="44"/>
        <v>0</v>
      </c>
      <c r="G92" s="98">
        <f t="shared" si="44"/>
        <v>47857</v>
      </c>
      <c r="H92" s="71">
        <f t="shared" si="44"/>
        <v>0</v>
      </c>
      <c r="I92" s="98">
        <f t="shared" si="44"/>
        <v>47857</v>
      </c>
    </row>
    <row r="93" spans="1:9" ht="114.75">
      <c r="A93" s="39" t="s">
        <v>309</v>
      </c>
      <c r="B93" s="33" t="s">
        <v>311</v>
      </c>
      <c r="C93" s="98">
        <v>47857</v>
      </c>
      <c r="D93" s="77">
        <f>E93-C93</f>
        <v>0</v>
      </c>
      <c r="E93" s="98">
        <v>47857</v>
      </c>
      <c r="F93" s="77">
        <f>G93-E93</f>
        <v>0</v>
      </c>
      <c r="G93" s="98">
        <v>47857</v>
      </c>
      <c r="H93" s="77">
        <f>I93-G93</f>
        <v>0</v>
      </c>
      <c r="I93" s="98">
        <v>47857</v>
      </c>
    </row>
    <row r="94" spans="1:9" ht="76.5">
      <c r="A94" s="39" t="s">
        <v>312</v>
      </c>
      <c r="B94" s="33" t="s">
        <v>314</v>
      </c>
      <c r="C94" s="98">
        <f aca="true" t="shared" si="45" ref="C94:I94">C95+C96</f>
        <v>3704</v>
      </c>
      <c r="D94" s="71">
        <f t="shared" si="45"/>
        <v>0</v>
      </c>
      <c r="E94" s="98">
        <f t="shared" si="45"/>
        <v>3704</v>
      </c>
      <c r="F94" s="71">
        <f t="shared" si="45"/>
        <v>15000</v>
      </c>
      <c r="G94" s="98">
        <f t="shared" si="45"/>
        <v>18704</v>
      </c>
      <c r="H94" s="71">
        <f t="shared" si="45"/>
        <v>210567.36</v>
      </c>
      <c r="I94" s="98">
        <f t="shared" si="45"/>
        <v>229271.36</v>
      </c>
    </row>
    <row r="95" spans="1:9" ht="140.25">
      <c r="A95" s="39" t="s">
        <v>313</v>
      </c>
      <c r="B95" s="33" t="s">
        <v>315</v>
      </c>
      <c r="C95" s="98">
        <v>3704</v>
      </c>
      <c r="D95" s="71">
        <f>E95-C95</f>
        <v>0</v>
      </c>
      <c r="E95" s="98">
        <v>3704</v>
      </c>
      <c r="F95" s="71">
        <f>G95-E95</f>
        <v>15000</v>
      </c>
      <c r="G95" s="98">
        <v>18704</v>
      </c>
      <c r="H95" s="71">
        <f>I95-G95</f>
        <v>0</v>
      </c>
      <c r="I95" s="98">
        <v>18704</v>
      </c>
    </row>
    <row r="96" spans="1:9" ht="255">
      <c r="A96" s="39" t="s">
        <v>402</v>
      </c>
      <c r="B96" s="33" t="s">
        <v>403</v>
      </c>
      <c r="C96" s="98">
        <v>0</v>
      </c>
      <c r="D96" s="71">
        <f>E96-C96</f>
        <v>0</v>
      </c>
      <c r="E96" s="98">
        <v>0</v>
      </c>
      <c r="F96" s="71">
        <f>G96-E96</f>
        <v>0</v>
      </c>
      <c r="G96" s="98">
        <v>0</v>
      </c>
      <c r="H96" s="71">
        <f>I96-G96</f>
        <v>210567.36</v>
      </c>
      <c r="I96" s="98">
        <v>210567.36</v>
      </c>
    </row>
    <row r="97" spans="1:9" ht="76.5">
      <c r="A97" s="39" t="s">
        <v>316</v>
      </c>
      <c r="B97" s="33" t="s">
        <v>318</v>
      </c>
      <c r="C97" s="98">
        <f aca="true" t="shared" si="46" ref="C97:I97">C98</f>
        <v>6418</v>
      </c>
      <c r="D97" s="71">
        <f t="shared" si="46"/>
        <v>4357</v>
      </c>
      <c r="E97" s="98">
        <f t="shared" si="46"/>
        <v>10775</v>
      </c>
      <c r="F97" s="71">
        <f t="shared" si="46"/>
        <v>12000</v>
      </c>
      <c r="G97" s="98">
        <f t="shared" si="46"/>
        <v>22775</v>
      </c>
      <c r="H97" s="71">
        <f t="shared" si="46"/>
        <v>3000</v>
      </c>
      <c r="I97" s="98">
        <f t="shared" si="46"/>
        <v>25775</v>
      </c>
    </row>
    <row r="98" spans="1:9" ht="102">
      <c r="A98" s="39" t="s">
        <v>317</v>
      </c>
      <c r="B98" s="33" t="s">
        <v>319</v>
      </c>
      <c r="C98" s="98">
        <v>6418</v>
      </c>
      <c r="D98" s="71">
        <f>E98-C98</f>
        <v>4357</v>
      </c>
      <c r="E98" s="98">
        <v>10775</v>
      </c>
      <c r="F98" s="71">
        <f>G98-E98</f>
        <v>12000</v>
      </c>
      <c r="G98" s="98">
        <v>22775</v>
      </c>
      <c r="H98" s="71">
        <f>I98-G98</f>
        <v>3000</v>
      </c>
      <c r="I98" s="98">
        <v>25775</v>
      </c>
    </row>
    <row r="99" spans="1:9" ht="114.75">
      <c r="A99" s="39" t="s">
        <v>320</v>
      </c>
      <c r="B99" s="33" t="s">
        <v>322</v>
      </c>
      <c r="C99" s="98">
        <f aca="true" t="shared" si="47" ref="C99:I99">C100</f>
        <v>167</v>
      </c>
      <c r="D99" s="71">
        <f t="shared" si="47"/>
        <v>833</v>
      </c>
      <c r="E99" s="98">
        <f t="shared" si="47"/>
        <v>1000</v>
      </c>
      <c r="F99" s="71">
        <f t="shared" si="47"/>
        <v>-1000</v>
      </c>
      <c r="G99" s="98">
        <f t="shared" si="47"/>
        <v>0</v>
      </c>
      <c r="H99" s="71">
        <f t="shared" si="47"/>
        <v>0</v>
      </c>
      <c r="I99" s="98">
        <f t="shared" si="47"/>
        <v>0</v>
      </c>
    </row>
    <row r="100" spans="1:9" ht="140.25">
      <c r="A100" s="39" t="s">
        <v>321</v>
      </c>
      <c r="B100" s="33" t="s">
        <v>323</v>
      </c>
      <c r="C100" s="98">
        <v>167</v>
      </c>
      <c r="D100" s="71">
        <f>E100-C100</f>
        <v>833</v>
      </c>
      <c r="E100" s="98">
        <v>1000</v>
      </c>
      <c r="F100" s="71">
        <f>G100-E100</f>
        <v>-1000</v>
      </c>
      <c r="G100" s="98">
        <v>0</v>
      </c>
      <c r="H100" s="71">
        <f>I100-G100</f>
        <v>0</v>
      </c>
      <c r="I100" s="98">
        <v>0</v>
      </c>
    </row>
    <row r="101" spans="1:9" ht="63.75">
      <c r="A101" s="39" t="s">
        <v>324</v>
      </c>
      <c r="B101" s="33" t="s">
        <v>326</v>
      </c>
      <c r="C101" s="98">
        <f aca="true" t="shared" si="48" ref="C101:I101">C102</f>
        <v>260075</v>
      </c>
      <c r="D101" s="71">
        <f t="shared" si="48"/>
        <v>0</v>
      </c>
      <c r="E101" s="98">
        <f t="shared" si="48"/>
        <v>260075</v>
      </c>
      <c r="F101" s="71">
        <f t="shared" si="48"/>
        <v>-200000</v>
      </c>
      <c r="G101" s="98">
        <f t="shared" si="48"/>
        <v>60075</v>
      </c>
      <c r="H101" s="71">
        <f t="shared" si="48"/>
        <v>-40000</v>
      </c>
      <c r="I101" s="98">
        <f t="shared" si="48"/>
        <v>20075</v>
      </c>
    </row>
    <row r="102" spans="1:9" ht="89.25">
      <c r="A102" s="39" t="s">
        <v>325</v>
      </c>
      <c r="B102" s="33" t="s">
        <v>327</v>
      </c>
      <c r="C102" s="98">
        <v>260075</v>
      </c>
      <c r="D102" s="71">
        <f>E102-C102</f>
        <v>0</v>
      </c>
      <c r="E102" s="98">
        <v>260075</v>
      </c>
      <c r="F102" s="71">
        <f>G102-E102</f>
        <v>-200000</v>
      </c>
      <c r="G102" s="98">
        <v>60075</v>
      </c>
      <c r="H102" s="71">
        <f>I102-G102</f>
        <v>-40000</v>
      </c>
      <c r="I102" s="98">
        <v>20075</v>
      </c>
    </row>
    <row r="103" spans="1:9" ht="76.5">
      <c r="A103" s="39" t="s">
        <v>258</v>
      </c>
      <c r="B103" s="33" t="s">
        <v>260</v>
      </c>
      <c r="C103" s="98">
        <f aca="true" t="shared" si="49" ref="C103:I103">C104</f>
        <v>194750</v>
      </c>
      <c r="D103" s="71">
        <f t="shared" si="49"/>
        <v>0</v>
      </c>
      <c r="E103" s="98">
        <f t="shared" si="49"/>
        <v>194750</v>
      </c>
      <c r="F103" s="71">
        <f t="shared" si="49"/>
        <v>370000</v>
      </c>
      <c r="G103" s="98">
        <f t="shared" si="49"/>
        <v>564750</v>
      </c>
      <c r="H103" s="71">
        <f t="shared" si="49"/>
        <v>275250</v>
      </c>
      <c r="I103" s="98">
        <f t="shared" si="49"/>
        <v>840000</v>
      </c>
    </row>
    <row r="104" spans="1:9" ht="102">
      <c r="A104" s="39" t="s">
        <v>259</v>
      </c>
      <c r="B104" s="33" t="s">
        <v>261</v>
      </c>
      <c r="C104" s="98">
        <v>194750</v>
      </c>
      <c r="D104" s="71">
        <f>E104-C104</f>
        <v>0</v>
      </c>
      <c r="E104" s="98">
        <v>194750</v>
      </c>
      <c r="F104" s="71">
        <f>G104-E104</f>
        <v>370000</v>
      </c>
      <c r="G104" s="98">
        <v>564750</v>
      </c>
      <c r="H104" s="71">
        <f>I104-G104</f>
        <v>275250</v>
      </c>
      <c r="I104" s="98">
        <v>840000</v>
      </c>
    </row>
    <row r="105" spans="1:9" ht="51">
      <c r="A105" s="38" t="s">
        <v>336</v>
      </c>
      <c r="B105" s="32" t="s">
        <v>337</v>
      </c>
      <c r="C105" s="97">
        <f aca="true" t="shared" si="50" ref="C105:I105">C106</f>
        <v>55000</v>
      </c>
      <c r="D105" s="71">
        <f t="shared" si="50"/>
        <v>0</v>
      </c>
      <c r="E105" s="97">
        <f t="shared" si="50"/>
        <v>55000</v>
      </c>
      <c r="F105" s="71">
        <f t="shared" si="50"/>
        <v>0</v>
      </c>
      <c r="G105" s="97">
        <f t="shared" si="50"/>
        <v>55000</v>
      </c>
      <c r="H105" s="71">
        <f t="shared" si="50"/>
        <v>-49000</v>
      </c>
      <c r="I105" s="97">
        <f t="shared" si="50"/>
        <v>6000</v>
      </c>
    </row>
    <row r="106" spans="1:9" ht="51">
      <c r="A106" s="39" t="s">
        <v>338</v>
      </c>
      <c r="B106" s="33" t="s">
        <v>339</v>
      </c>
      <c r="C106" s="98">
        <v>55000</v>
      </c>
      <c r="D106" s="71">
        <f>E106-C106</f>
        <v>0</v>
      </c>
      <c r="E106" s="98">
        <v>55000</v>
      </c>
      <c r="F106" s="71">
        <f>G106-E106</f>
        <v>0</v>
      </c>
      <c r="G106" s="98">
        <v>55000</v>
      </c>
      <c r="H106" s="71">
        <f>I106-G106</f>
        <v>-49000</v>
      </c>
      <c r="I106" s="98">
        <v>6000</v>
      </c>
    </row>
    <row r="107" spans="1:9" ht="140.25">
      <c r="A107" s="38" t="s">
        <v>332</v>
      </c>
      <c r="B107" s="32" t="s">
        <v>333</v>
      </c>
      <c r="C107" s="97">
        <f aca="true" t="shared" si="51" ref="C107:I107">C110+C108</f>
        <v>3129987.12</v>
      </c>
      <c r="D107" s="71">
        <f t="shared" si="51"/>
        <v>0</v>
      </c>
      <c r="E107" s="97">
        <f t="shared" si="51"/>
        <v>3129987.12</v>
      </c>
      <c r="F107" s="71">
        <f t="shared" si="51"/>
        <v>-213167</v>
      </c>
      <c r="G107" s="97">
        <f t="shared" si="51"/>
        <v>2916820.12</v>
      </c>
      <c r="H107" s="71">
        <f t="shared" si="51"/>
        <v>-1500000</v>
      </c>
      <c r="I107" s="97">
        <f t="shared" si="51"/>
        <v>1416820.1199999999</v>
      </c>
    </row>
    <row r="108" spans="1:9" ht="63.75">
      <c r="A108" s="39" t="s">
        <v>328</v>
      </c>
      <c r="B108" s="33" t="s">
        <v>330</v>
      </c>
      <c r="C108" s="98">
        <f aca="true" t="shared" si="52" ref="C108:I108">C109</f>
        <v>1342722.21</v>
      </c>
      <c r="D108" s="71">
        <f t="shared" si="52"/>
        <v>0</v>
      </c>
      <c r="E108" s="98">
        <f t="shared" si="52"/>
        <v>1342722.21</v>
      </c>
      <c r="F108" s="71">
        <f t="shared" si="52"/>
        <v>-213167</v>
      </c>
      <c r="G108" s="98">
        <f t="shared" si="52"/>
        <v>1129555.21</v>
      </c>
      <c r="H108" s="71">
        <f t="shared" si="52"/>
        <v>-1000000</v>
      </c>
      <c r="I108" s="98">
        <f t="shared" si="52"/>
        <v>129555.21</v>
      </c>
    </row>
    <row r="109" spans="1:9" ht="89.25">
      <c r="A109" s="39" t="s">
        <v>329</v>
      </c>
      <c r="B109" s="33" t="s">
        <v>331</v>
      </c>
      <c r="C109" s="98">
        <v>1342722.21</v>
      </c>
      <c r="D109" s="71">
        <f>E109-C109</f>
        <v>0</v>
      </c>
      <c r="E109" s="98">
        <v>1342722.21</v>
      </c>
      <c r="F109" s="71">
        <f>G109-E109</f>
        <v>-213167</v>
      </c>
      <c r="G109" s="98">
        <v>1129555.21</v>
      </c>
      <c r="H109" s="71">
        <f>I109-G109</f>
        <v>-1000000</v>
      </c>
      <c r="I109" s="98">
        <v>129555.21</v>
      </c>
    </row>
    <row r="110" spans="1:9" ht="102">
      <c r="A110" s="39" t="s">
        <v>262</v>
      </c>
      <c r="B110" s="33" t="s">
        <v>267</v>
      </c>
      <c r="C110" s="98">
        <f aca="true" t="shared" si="53" ref="C110:I110">C111</f>
        <v>1787264.91</v>
      </c>
      <c r="D110" s="71">
        <f t="shared" si="53"/>
        <v>0</v>
      </c>
      <c r="E110" s="98">
        <f t="shared" si="53"/>
        <v>1787264.91</v>
      </c>
      <c r="F110" s="71">
        <f t="shared" si="53"/>
        <v>0</v>
      </c>
      <c r="G110" s="98">
        <f t="shared" si="53"/>
        <v>1787264.91</v>
      </c>
      <c r="H110" s="71">
        <f t="shared" si="53"/>
        <v>-500000</v>
      </c>
      <c r="I110" s="98">
        <f t="shared" si="53"/>
        <v>1287264.91</v>
      </c>
    </row>
    <row r="111" spans="1:9" ht="76.5">
      <c r="A111" s="39" t="s">
        <v>263</v>
      </c>
      <c r="B111" s="33" t="s">
        <v>268</v>
      </c>
      <c r="C111" s="98">
        <v>1787264.91</v>
      </c>
      <c r="D111" s="71">
        <f>E111-C111</f>
        <v>0</v>
      </c>
      <c r="E111" s="98">
        <v>1787264.91</v>
      </c>
      <c r="F111" s="71">
        <f>G111-E111</f>
        <v>0</v>
      </c>
      <c r="G111" s="98">
        <v>1787264.91</v>
      </c>
      <c r="H111" s="71">
        <f>I111-G111</f>
        <v>-500000</v>
      </c>
      <c r="I111" s="98">
        <v>1287264.91</v>
      </c>
    </row>
    <row r="112" spans="1:9" ht="25.5">
      <c r="A112" s="38" t="s">
        <v>264</v>
      </c>
      <c r="B112" s="32" t="s">
        <v>269</v>
      </c>
      <c r="C112" s="97">
        <f aca="true" t="shared" si="54" ref="C112:I113">C113</f>
        <v>525010.57</v>
      </c>
      <c r="D112" s="71">
        <f t="shared" si="54"/>
        <v>-7819.999999999942</v>
      </c>
      <c r="E112" s="97">
        <f t="shared" si="54"/>
        <v>517190.57</v>
      </c>
      <c r="F112" s="71">
        <f t="shared" si="54"/>
        <v>0</v>
      </c>
      <c r="G112" s="97">
        <f t="shared" si="54"/>
        <v>517190.57</v>
      </c>
      <c r="H112" s="71">
        <f t="shared" si="54"/>
        <v>-517190.57</v>
      </c>
      <c r="I112" s="97">
        <f t="shared" si="54"/>
        <v>0</v>
      </c>
    </row>
    <row r="113" spans="1:9" ht="89.25">
      <c r="A113" s="39" t="s">
        <v>265</v>
      </c>
      <c r="B113" s="33" t="s">
        <v>270</v>
      </c>
      <c r="C113" s="98">
        <f t="shared" si="54"/>
        <v>525010.57</v>
      </c>
      <c r="D113" s="71">
        <f t="shared" si="54"/>
        <v>-7819.999999999942</v>
      </c>
      <c r="E113" s="98">
        <f t="shared" si="54"/>
        <v>517190.57</v>
      </c>
      <c r="F113" s="71">
        <f t="shared" si="54"/>
        <v>0</v>
      </c>
      <c r="G113" s="98">
        <f t="shared" si="54"/>
        <v>517190.57</v>
      </c>
      <c r="H113" s="71">
        <f t="shared" si="54"/>
        <v>-517190.57</v>
      </c>
      <c r="I113" s="98">
        <f t="shared" si="54"/>
        <v>0</v>
      </c>
    </row>
    <row r="114" spans="1:9" ht="89.25">
      <c r="A114" s="39" t="s">
        <v>266</v>
      </c>
      <c r="B114" s="33" t="s">
        <v>271</v>
      </c>
      <c r="C114" s="98">
        <v>525010.57</v>
      </c>
      <c r="D114" s="71">
        <f>E114-C114</f>
        <v>-7819.999999999942</v>
      </c>
      <c r="E114" s="98">
        <v>517190.57</v>
      </c>
      <c r="F114" s="71">
        <f>G114-E114</f>
        <v>0</v>
      </c>
      <c r="G114" s="98">
        <v>517190.57</v>
      </c>
      <c r="H114" s="71">
        <f>I114-G114</f>
        <v>-517190.57</v>
      </c>
      <c r="I114" s="98">
        <v>0</v>
      </c>
    </row>
    <row r="115" spans="1:15" s="49" customFormat="1" ht="15.75" customHeight="1">
      <c r="A115" s="52" t="s">
        <v>363</v>
      </c>
      <c r="B115" s="86" t="s">
        <v>364</v>
      </c>
      <c r="C115" s="95">
        <f aca="true" t="shared" si="55" ref="C115:I116">C116</f>
        <v>0</v>
      </c>
      <c r="D115" s="83">
        <f t="shared" si="55"/>
        <v>366500</v>
      </c>
      <c r="E115" s="95">
        <f t="shared" si="55"/>
        <v>366500</v>
      </c>
      <c r="F115" s="83">
        <f t="shared" si="55"/>
        <v>0</v>
      </c>
      <c r="G115" s="95">
        <f t="shared" si="55"/>
        <v>366500</v>
      </c>
      <c r="H115" s="83">
        <f t="shared" si="55"/>
        <v>0</v>
      </c>
      <c r="I115" s="95">
        <f t="shared" si="55"/>
        <v>366500</v>
      </c>
      <c r="J115" s="48"/>
      <c r="K115" s="48"/>
      <c r="L115" s="48"/>
      <c r="M115" s="48"/>
      <c r="N115" s="48"/>
      <c r="O115" s="48"/>
    </row>
    <row r="116" spans="1:9" ht="12.75">
      <c r="A116" s="72" t="s">
        <v>365</v>
      </c>
      <c r="B116" s="32" t="s">
        <v>366</v>
      </c>
      <c r="C116" s="97">
        <f t="shared" si="55"/>
        <v>0</v>
      </c>
      <c r="D116" s="71">
        <f t="shared" si="55"/>
        <v>366500</v>
      </c>
      <c r="E116" s="97">
        <f t="shared" si="55"/>
        <v>366500</v>
      </c>
      <c r="F116" s="71">
        <f t="shared" si="55"/>
        <v>0</v>
      </c>
      <c r="G116" s="97">
        <f t="shared" si="55"/>
        <v>366500</v>
      </c>
      <c r="H116" s="71">
        <f t="shared" si="55"/>
        <v>0</v>
      </c>
      <c r="I116" s="97">
        <f t="shared" si="55"/>
        <v>366500</v>
      </c>
    </row>
    <row r="117" spans="1:9" ht="25.5">
      <c r="A117" s="59" t="s">
        <v>367</v>
      </c>
      <c r="B117" s="33" t="s">
        <v>368</v>
      </c>
      <c r="C117" s="98">
        <v>0</v>
      </c>
      <c r="D117" s="71">
        <f>E117-C117</f>
        <v>366500</v>
      </c>
      <c r="E117" s="98">
        <v>366500</v>
      </c>
      <c r="F117" s="71">
        <f>G117-E117</f>
        <v>0</v>
      </c>
      <c r="G117" s="98">
        <v>366500</v>
      </c>
      <c r="H117" s="71">
        <f>I117-G117</f>
        <v>0</v>
      </c>
      <c r="I117" s="98">
        <v>366500</v>
      </c>
    </row>
    <row r="118" spans="1:15" s="49" customFormat="1" ht="13.5">
      <c r="A118" s="46" t="s">
        <v>114</v>
      </c>
      <c r="B118" s="88" t="s">
        <v>115</v>
      </c>
      <c r="C118" s="95">
        <f aca="true" t="shared" si="56" ref="C118:I118">C119</f>
        <v>2458470289.16</v>
      </c>
      <c r="D118" s="51">
        <f t="shared" si="56"/>
        <v>205916012.27999997</v>
      </c>
      <c r="E118" s="95">
        <f t="shared" si="56"/>
        <v>2664386301.44</v>
      </c>
      <c r="F118" s="51">
        <f t="shared" si="56"/>
        <v>215178758.54000002</v>
      </c>
      <c r="G118" s="95">
        <f t="shared" si="56"/>
        <v>2879565059.98</v>
      </c>
      <c r="H118" s="51">
        <f t="shared" si="56"/>
        <v>5480313</v>
      </c>
      <c r="I118" s="95">
        <f t="shared" si="56"/>
        <v>2885045372.98</v>
      </c>
      <c r="J118" s="48"/>
      <c r="K118" s="48"/>
      <c r="L118" s="48"/>
      <c r="M118" s="48"/>
      <c r="N118" s="48"/>
      <c r="O118" s="48"/>
    </row>
    <row r="119" spans="1:15" s="49" customFormat="1" ht="38.25">
      <c r="A119" s="46" t="s">
        <v>116</v>
      </c>
      <c r="B119" s="47" t="s">
        <v>117</v>
      </c>
      <c r="C119" s="96">
        <f aca="true" t="shared" si="57" ref="C119:I119">C120+C127+C146+C159</f>
        <v>2458470289.16</v>
      </c>
      <c r="D119" s="51">
        <f t="shared" si="57"/>
        <v>205916012.27999997</v>
      </c>
      <c r="E119" s="96">
        <f t="shared" si="57"/>
        <v>2664386301.44</v>
      </c>
      <c r="F119" s="51">
        <f t="shared" si="57"/>
        <v>215178758.54000002</v>
      </c>
      <c r="G119" s="96">
        <f t="shared" si="57"/>
        <v>2879565059.98</v>
      </c>
      <c r="H119" s="51">
        <f t="shared" si="57"/>
        <v>5480313</v>
      </c>
      <c r="I119" s="96">
        <f t="shared" si="57"/>
        <v>2885045372.98</v>
      </c>
      <c r="J119" s="48"/>
      <c r="K119" s="48"/>
      <c r="L119" s="48"/>
      <c r="M119" s="48"/>
      <c r="N119" s="48"/>
      <c r="O119" s="48"/>
    </row>
    <row r="120" spans="1:15" s="49" customFormat="1" ht="25.5">
      <c r="A120" s="46" t="s">
        <v>369</v>
      </c>
      <c r="B120" s="47" t="s">
        <v>370</v>
      </c>
      <c r="C120" s="95">
        <f aca="true" t="shared" si="58" ref="C120:I120">C121+C125+C123</f>
        <v>870703285</v>
      </c>
      <c r="D120" s="112">
        <f t="shared" si="58"/>
        <v>0</v>
      </c>
      <c r="E120" s="95">
        <f t="shared" si="58"/>
        <v>870703285</v>
      </c>
      <c r="F120" s="112">
        <f t="shared" si="58"/>
        <v>26058596</v>
      </c>
      <c r="G120" s="95">
        <f t="shared" si="58"/>
        <v>896761881</v>
      </c>
      <c r="H120" s="112">
        <f t="shared" si="58"/>
        <v>3377313</v>
      </c>
      <c r="I120" s="95">
        <f t="shared" si="58"/>
        <v>900139194</v>
      </c>
      <c r="J120" s="48"/>
      <c r="K120" s="48"/>
      <c r="L120" s="48"/>
      <c r="M120" s="48"/>
      <c r="N120" s="48"/>
      <c r="O120" s="48"/>
    </row>
    <row r="121" spans="1:9" ht="25.5">
      <c r="A121" s="73" t="s">
        <v>371</v>
      </c>
      <c r="B121" s="74" t="s">
        <v>118</v>
      </c>
      <c r="C121" s="99">
        <f aca="true" t="shared" si="59" ref="C121:I121">C122</f>
        <v>198057285</v>
      </c>
      <c r="D121" s="75">
        <f t="shared" si="59"/>
        <v>0</v>
      </c>
      <c r="E121" s="99">
        <f t="shared" si="59"/>
        <v>198057285</v>
      </c>
      <c r="F121" s="75">
        <f t="shared" si="59"/>
        <v>0</v>
      </c>
      <c r="G121" s="99">
        <f t="shared" si="59"/>
        <v>198057285</v>
      </c>
      <c r="H121" s="75">
        <f t="shared" si="59"/>
        <v>0</v>
      </c>
      <c r="I121" s="99">
        <f t="shared" si="59"/>
        <v>198057285</v>
      </c>
    </row>
    <row r="122" spans="1:9" ht="25.5">
      <c r="A122" s="39" t="s">
        <v>372</v>
      </c>
      <c r="B122" s="33" t="s">
        <v>7</v>
      </c>
      <c r="C122" s="98">
        <v>198057285</v>
      </c>
      <c r="D122" s="71">
        <f>E122-C122</f>
        <v>0</v>
      </c>
      <c r="E122" s="98">
        <v>198057285</v>
      </c>
      <c r="F122" s="71">
        <f>G122-E122</f>
        <v>0</v>
      </c>
      <c r="G122" s="98">
        <v>198057285</v>
      </c>
      <c r="H122" s="71">
        <f>I122-G122</f>
        <v>0</v>
      </c>
      <c r="I122" s="98">
        <v>198057285</v>
      </c>
    </row>
    <row r="123" spans="1:9" ht="38.25">
      <c r="A123" s="72" t="s">
        <v>373</v>
      </c>
      <c r="B123" s="76" t="s">
        <v>113</v>
      </c>
      <c r="C123" s="97">
        <f aca="true" t="shared" si="60" ref="C123:I123">C124</f>
        <v>0</v>
      </c>
      <c r="D123" s="77">
        <f t="shared" si="60"/>
        <v>0</v>
      </c>
      <c r="E123" s="97">
        <f t="shared" si="60"/>
        <v>0</v>
      </c>
      <c r="F123" s="77">
        <f t="shared" si="60"/>
        <v>26058596</v>
      </c>
      <c r="G123" s="97">
        <f t="shared" si="60"/>
        <v>26058596</v>
      </c>
      <c r="H123" s="77">
        <f t="shared" si="60"/>
        <v>3377313</v>
      </c>
      <c r="I123" s="97">
        <f t="shared" si="60"/>
        <v>29435909</v>
      </c>
    </row>
    <row r="124" spans="1:9" ht="38.25">
      <c r="A124" s="59" t="s">
        <v>374</v>
      </c>
      <c r="B124" s="60" t="s">
        <v>375</v>
      </c>
      <c r="C124" s="98">
        <v>0</v>
      </c>
      <c r="D124" s="77">
        <f>E124-C124</f>
        <v>0</v>
      </c>
      <c r="E124" s="98">
        <v>0</v>
      </c>
      <c r="F124" s="77">
        <f>G124-E124</f>
        <v>26058596</v>
      </c>
      <c r="G124" s="98">
        <v>26058596</v>
      </c>
      <c r="H124" s="77">
        <f>I124-G124</f>
        <v>3377313</v>
      </c>
      <c r="I124" s="98">
        <v>29435909</v>
      </c>
    </row>
    <row r="125" spans="1:9" ht="51">
      <c r="A125" s="38" t="s">
        <v>376</v>
      </c>
      <c r="B125" s="32" t="s">
        <v>119</v>
      </c>
      <c r="C125" s="97">
        <f aca="true" t="shared" si="61" ref="C125:I125">C126</f>
        <v>672646000</v>
      </c>
      <c r="D125" s="71">
        <f t="shared" si="61"/>
        <v>0</v>
      </c>
      <c r="E125" s="97">
        <f t="shared" si="61"/>
        <v>672646000</v>
      </c>
      <c r="F125" s="71">
        <f t="shared" si="61"/>
        <v>0</v>
      </c>
      <c r="G125" s="97">
        <f t="shared" si="61"/>
        <v>672646000</v>
      </c>
      <c r="H125" s="71">
        <f t="shared" si="61"/>
        <v>0</v>
      </c>
      <c r="I125" s="97">
        <f t="shared" si="61"/>
        <v>672646000</v>
      </c>
    </row>
    <row r="126" spans="1:9" ht="63.75">
      <c r="A126" s="39" t="s">
        <v>377</v>
      </c>
      <c r="B126" s="33" t="s">
        <v>8</v>
      </c>
      <c r="C126" s="98">
        <v>672646000</v>
      </c>
      <c r="D126" s="71">
        <f>E126-C126</f>
        <v>0</v>
      </c>
      <c r="E126" s="98">
        <v>672646000</v>
      </c>
      <c r="F126" s="71">
        <f>G126-E126</f>
        <v>0</v>
      </c>
      <c r="G126" s="98">
        <v>672646000</v>
      </c>
      <c r="H126" s="71">
        <f>I126-G126</f>
        <v>0</v>
      </c>
      <c r="I126" s="98">
        <v>672646000</v>
      </c>
    </row>
    <row r="127" spans="1:15" s="49" customFormat="1" ht="38.25">
      <c r="A127" s="52" t="s">
        <v>226</v>
      </c>
      <c r="B127" s="86" t="s">
        <v>124</v>
      </c>
      <c r="C127" s="95">
        <f>C128+C130+C132+C134+C136+C140+C142+C144+C138</f>
        <v>367932425.82</v>
      </c>
      <c r="D127" s="112">
        <f aca="true" t="shared" si="62" ref="D127:I127">D128+D130+D132+D134+D136+D140+D142+D144+D138</f>
        <v>70862889.79999998</v>
      </c>
      <c r="E127" s="95">
        <f t="shared" si="62"/>
        <v>438795315.62</v>
      </c>
      <c r="F127" s="112">
        <f t="shared" si="62"/>
        <v>21657507.360000014</v>
      </c>
      <c r="G127" s="95">
        <f t="shared" si="62"/>
        <v>460452822.98</v>
      </c>
      <c r="H127" s="112">
        <f t="shared" si="62"/>
        <v>0</v>
      </c>
      <c r="I127" s="95">
        <f t="shared" si="62"/>
        <v>460452822.98</v>
      </c>
      <c r="J127" s="48"/>
      <c r="K127" s="48"/>
      <c r="L127" s="48"/>
      <c r="M127" s="48"/>
      <c r="N127" s="48"/>
      <c r="O127" s="48"/>
    </row>
    <row r="128" spans="1:9" ht="38.25">
      <c r="A128" s="18" t="s">
        <v>272</v>
      </c>
      <c r="B128" s="19" t="s">
        <v>227</v>
      </c>
      <c r="C128" s="97">
        <f aca="true" t="shared" si="63" ref="C128:I128">C129</f>
        <v>0</v>
      </c>
      <c r="D128" s="77">
        <f t="shared" si="63"/>
        <v>6475000</v>
      </c>
      <c r="E128" s="97">
        <f t="shared" si="63"/>
        <v>6475000</v>
      </c>
      <c r="F128" s="77">
        <f t="shared" si="63"/>
        <v>0</v>
      </c>
      <c r="G128" s="97">
        <f t="shared" si="63"/>
        <v>6475000</v>
      </c>
      <c r="H128" s="77">
        <f t="shared" si="63"/>
        <v>0</v>
      </c>
      <c r="I128" s="97">
        <f t="shared" si="63"/>
        <v>6475000</v>
      </c>
    </row>
    <row r="129" spans="1:9" ht="38.25">
      <c r="A129" s="2" t="s">
        <v>273</v>
      </c>
      <c r="B129" s="20" t="s">
        <v>228</v>
      </c>
      <c r="C129" s="98">
        <v>0</v>
      </c>
      <c r="D129" s="77">
        <f>E129-C129</f>
        <v>6475000</v>
      </c>
      <c r="E129" s="98">
        <v>6475000</v>
      </c>
      <c r="F129" s="77">
        <f>G129-E129</f>
        <v>0</v>
      </c>
      <c r="G129" s="98">
        <v>6475000</v>
      </c>
      <c r="H129" s="77">
        <f>I129-G129</f>
        <v>0</v>
      </c>
      <c r="I129" s="98">
        <v>6475000</v>
      </c>
    </row>
    <row r="130" spans="1:9" ht="102">
      <c r="A130" s="78" t="s">
        <v>274</v>
      </c>
      <c r="B130" s="28" t="s">
        <v>276</v>
      </c>
      <c r="C130" s="100">
        <f aca="true" t="shared" si="64" ref="C130:I130">C131</f>
        <v>45843343.44</v>
      </c>
      <c r="D130" s="79">
        <f t="shared" si="64"/>
        <v>0</v>
      </c>
      <c r="E130" s="100">
        <f t="shared" si="64"/>
        <v>45843343.44</v>
      </c>
      <c r="F130" s="79">
        <f t="shared" si="64"/>
        <v>0</v>
      </c>
      <c r="G130" s="100">
        <f t="shared" si="64"/>
        <v>45843343.44</v>
      </c>
      <c r="H130" s="79">
        <f t="shared" si="64"/>
        <v>0</v>
      </c>
      <c r="I130" s="100">
        <f t="shared" si="64"/>
        <v>45843343.44</v>
      </c>
    </row>
    <row r="131" spans="1:9" ht="102">
      <c r="A131" s="65" t="s">
        <v>275</v>
      </c>
      <c r="B131" s="29" t="s">
        <v>277</v>
      </c>
      <c r="C131" s="101">
        <v>45843343.44</v>
      </c>
      <c r="D131" s="79">
        <f>E131-C131</f>
        <v>0</v>
      </c>
      <c r="E131" s="101">
        <v>45843343.44</v>
      </c>
      <c r="F131" s="79">
        <f>G131-E131</f>
        <v>0</v>
      </c>
      <c r="G131" s="101">
        <v>45843343.44</v>
      </c>
      <c r="H131" s="79">
        <f>I131-G131</f>
        <v>0</v>
      </c>
      <c r="I131" s="101">
        <v>45843343.44</v>
      </c>
    </row>
    <row r="132" spans="1:9" ht="114.75">
      <c r="A132" s="78" t="s">
        <v>404</v>
      </c>
      <c r="B132" s="28" t="s">
        <v>407</v>
      </c>
      <c r="C132" s="100">
        <f aca="true" t="shared" si="65" ref="C132:I132">C133</f>
        <v>0</v>
      </c>
      <c r="D132" s="79">
        <f t="shared" si="65"/>
        <v>517100</v>
      </c>
      <c r="E132" s="100">
        <f t="shared" si="65"/>
        <v>517100</v>
      </c>
      <c r="F132" s="79">
        <f t="shared" si="65"/>
        <v>0</v>
      </c>
      <c r="G132" s="100">
        <f t="shared" si="65"/>
        <v>517100</v>
      </c>
      <c r="H132" s="79">
        <f t="shared" si="65"/>
        <v>0</v>
      </c>
      <c r="I132" s="100">
        <f t="shared" si="65"/>
        <v>517100</v>
      </c>
    </row>
    <row r="133" spans="1:9" ht="114.75">
      <c r="A133" s="65" t="s">
        <v>405</v>
      </c>
      <c r="B133" s="31" t="s">
        <v>406</v>
      </c>
      <c r="C133" s="101">
        <v>0</v>
      </c>
      <c r="D133" s="79">
        <f>E133-C133</f>
        <v>517100</v>
      </c>
      <c r="E133" s="101">
        <v>517100</v>
      </c>
      <c r="F133" s="79">
        <f>G133-E133</f>
        <v>0</v>
      </c>
      <c r="G133" s="101">
        <v>517100</v>
      </c>
      <c r="H133" s="79">
        <f>I133-G133</f>
        <v>0</v>
      </c>
      <c r="I133" s="101">
        <v>517100</v>
      </c>
    </row>
    <row r="134" spans="1:9" ht="89.25">
      <c r="A134" s="78" t="s">
        <v>409</v>
      </c>
      <c r="B134" s="28" t="s">
        <v>411</v>
      </c>
      <c r="C134" s="100">
        <f aca="true" t="shared" si="66" ref="C134:I134">C135</f>
        <v>0</v>
      </c>
      <c r="D134" s="79">
        <f t="shared" si="66"/>
        <v>1093400</v>
      </c>
      <c r="E134" s="100">
        <f t="shared" si="66"/>
        <v>1093400</v>
      </c>
      <c r="F134" s="79">
        <f t="shared" si="66"/>
        <v>0</v>
      </c>
      <c r="G134" s="100">
        <f t="shared" si="66"/>
        <v>1093400</v>
      </c>
      <c r="H134" s="79">
        <f t="shared" si="66"/>
        <v>0</v>
      </c>
      <c r="I134" s="100">
        <f t="shared" si="66"/>
        <v>1093400</v>
      </c>
    </row>
    <row r="135" spans="1:9" ht="81" customHeight="1">
      <c r="A135" s="65" t="s">
        <v>408</v>
      </c>
      <c r="B135" s="31" t="s">
        <v>410</v>
      </c>
      <c r="C135" s="101">
        <v>0</v>
      </c>
      <c r="D135" s="79">
        <f>E135-C135</f>
        <v>1093400</v>
      </c>
      <c r="E135" s="101">
        <v>1093400</v>
      </c>
      <c r="F135" s="79">
        <f>G135-E135</f>
        <v>0</v>
      </c>
      <c r="G135" s="101">
        <v>1093400</v>
      </c>
      <c r="H135" s="79">
        <f>I135-G135</f>
        <v>0</v>
      </c>
      <c r="I135" s="101">
        <v>1093400</v>
      </c>
    </row>
    <row r="136" spans="1:9" ht="76.5">
      <c r="A136" s="78" t="s">
        <v>278</v>
      </c>
      <c r="B136" s="30" t="s">
        <v>280</v>
      </c>
      <c r="C136" s="100">
        <f aca="true" t="shared" si="67" ref="C136:I136">C137</f>
        <v>49521800</v>
      </c>
      <c r="D136" s="79">
        <f t="shared" si="67"/>
        <v>0</v>
      </c>
      <c r="E136" s="100">
        <f t="shared" si="67"/>
        <v>49521800</v>
      </c>
      <c r="F136" s="79">
        <f t="shared" si="67"/>
        <v>0</v>
      </c>
      <c r="G136" s="100">
        <f t="shared" si="67"/>
        <v>49521800</v>
      </c>
      <c r="H136" s="79">
        <f t="shared" si="67"/>
        <v>0</v>
      </c>
      <c r="I136" s="100">
        <f t="shared" si="67"/>
        <v>49521800</v>
      </c>
    </row>
    <row r="137" spans="1:9" ht="76.5">
      <c r="A137" s="65" t="s">
        <v>279</v>
      </c>
      <c r="B137" s="31" t="s">
        <v>281</v>
      </c>
      <c r="C137" s="101">
        <v>49521800</v>
      </c>
      <c r="D137" s="79">
        <f>E137-C137</f>
        <v>0</v>
      </c>
      <c r="E137" s="101">
        <v>49521800</v>
      </c>
      <c r="F137" s="79">
        <f>G137-E137</f>
        <v>0</v>
      </c>
      <c r="G137" s="101">
        <v>49521800</v>
      </c>
      <c r="H137" s="79">
        <f>I137-G137</f>
        <v>0</v>
      </c>
      <c r="I137" s="101">
        <v>49521800</v>
      </c>
    </row>
    <row r="138" spans="1:9" ht="63.75">
      <c r="A138" s="78" t="s">
        <v>427</v>
      </c>
      <c r="B138" s="30" t="s">
        <v>430</v>
      </c>
      <c r="C138" s="100">
        <f aca="true" t="shared" si="68" ref="C138:I138">C139</f>
        <v>517100</v>
      </c>
      <c r="D138" s="79">
        <f t="shared" si="68"/>
        <v>-517100</v>
      </c>
      <c r="E138" s="100">
        <f t="shared" si="68"/>
        <v>0</v>
      </c>
      <c r="F138" s="79">
        <f t="shared" si="68"/>
        <v>0</v>
      </c>
      <c r="G138" s="100">
        <f t="shared" si="68"/>
        <v>0</v>
      </c>
      <c r="H138" s="79">
        <f t="shared" si="68"/>
        <v>0</v>
      </c>
      <c r="I138" s="100">
        <f t="shared" si="68"/>
        <v>0</v>
      </c>
    </row>
    <row r="139" spans="1:9" ht="70.5" customHeight="1">
      <c r="A139" s="65" t="s">
        <v>428</v>
      </c>
      <c r="B139" s="31" t="s">
        <v>429</v>
      </c>
      <c r="C139" s="101">
        <v>517100</v>
      </c>
      <c r="D139" s="79">
        <f>E139-C139</f>
        <v>-517100</v>
      </c>
      <c r="E139" s="101">
        <v>0</v>
      </c>
      <c r="F139" s="79">
        <f>G139-E139</f>
        <v>0</v>
      </c>
      <c r="G139" s="101">
        <v>0</v>
      </c>
      <c r="H139" s="79">
        <f>I139-G139</f>
        <v>0</v>
      </c>
      <c r="I139" s="101">
        <v>0</v>
      </c>
    </row>
    <row r="140" spans="1:9" ht="25.5">
      <c r="A140" s="78" t="s">
        <v>413</v>
      </c>
      <c r="B140" s="19" t="s">
        <v>415</v>
      </c>
      <c r="C140" s="100">
        <f aca="true" t="shared" si="69" ref="C140:I140">C141</f>
        <v>9562985.61</v>
      </c>
      <c r="D140" s="79">
        <f t="shared" si="69"/>
        <v>0</v>
      </c>
      <c r="E140" s="100">
        <f t="shared" si="69"/>
        <v>9562985.61</v>
      </c>
      <c r="F140" s="79">
        <f t="shared" si="69"/>
        <v>0</v>
      </c>
      <c r="G140" s="100">
        <f t="shared" si="69"/>
        <v>9562985.61</v>
      </c>
      <c r="H140" s="79">
        <f t="shared" si="69"/>
        <v>0</v>
      </c>
      <c r="I140" s="100">
        <f t="shared" si="69"/>
        <v>9562985.61</v>
      </c>
    </row>
    <row r="141" spans="1:9" ht="25.5">
      <c r="A141" s="65" t="s">
        <v>412</v>
      </c>
      <c r="B141" s="21" t="s">
        <v>414</v>
      </c>
      <c r="C141" s="101">
        <v>9562985.61</v>
      </c>
      <c r="D141" s="79">
        <f>E141-C141</f>
        <v>0</v>
      </c>
      <c r="E141" s="101">
        <v>9562985.61</v>
      </c>
      <c r="F141" s="79">
        <f>G141-E141</f>
        <v>0</v>
      </c>
      <c r="G141" s="101">
        <v>9562985.61</v>
      </c>
      <c r="H141" s="79">
        <f>I141-G141</f>
        <v>0</v>
      </c>
      <c r="I141" s="101">
        <v>9562985.61</v>
      </c>
    </row>
    <row r="142" spans="1:9" ht="38.25">
      <c r="A142" s="78" t="s">
        <v>416</v>
      </c>
      <c r="B142" s="19" t="s">
        <v>419</v>
      </c>
      <c r="C142" s="100">
        <f aca="true" t="shared" si="70" ref="C142:I142">C143</f>
        <v>0</v>
      </c>
      <c r="D142" s="79">
        <f t="shared" si="70"/>
        <v>5476106</v>
      </c>
      <c r="E142" s="100">
        <f t="shared" si="70"/>
        <v>5476106</v>
      </c>
      <c r="F142" s="79">
        <f t="shared" si="70"/>
        <v>0</v>
      </c>
      <c r="G142" s="100">
        <f t="shared" si="70"/>
        <v>5476106</v>
      </c>
      <c r="H142" s="79">
        <f t="shared" si="70"/>
        <v>0</v>
      </c>
      <c r="I142" s="100">
        <f t="shared" si="70"/>
        <v>5476106</v>
      </c>
    </row>
    <row r="143" spans="1:9" ht="38.25">
      <c r="A143" s="65" t="s">
        <v>417</v>
      </c>
      <c r="B143" s="21" t="s">
        <v>418</v>
      </c>
      <c r="C143" s="101">
        <v>0</v>
      </c>
      <c r="D143" s="79">
        <f>E143-C143</f>
        <v>5476106</v>
      </c>
      <c r="E143" s="101">
        <v>5476106</v>
      </c>
      <c r="F143" s="79">
        <f>G143-E143</f>
        <v>0</v>
      </c>
      <c r="G143" s="101">
        <v>5476106</v>
      </c>
      <c r="H143" s="79">
        <f>I143-G143</f>
        <v>0</v>
      </c>
      <c r="I143" s="101">
        <v>5476106</v>
      </c>
    </row>
    <row r="144" spans="1:9" ht="12.75">
      <c r="A144" s="72" t="s">
        <v>229</v>
      </c>
      <c r="B144" s="80" t="s">
        <v>120</v>
      </c>
      <c r="C144" s="97">
        <f aca="true" t="shared" si="71" ref="C144:I144">C145</f>
        <v>262487196.77</v>
      </c>
      <c r="D144" s="77">
        <f t="shared" si="71"/>
        <v>57818383.79999998</v>
      </c>
      <c r="E144" s="97">
        <f t="shared" si="71"/>
        <v>320305580.57</v>
      </c>
      <c r="F144" s="77">
        <f t="shared" si="71"/>
        <v>21657507.360000014</v>
      </c>
      <c r="G144" s="97">
        <f t="shared" si="71"/>
        <v>341963087.93</v>
      </c>
      <c r="H144" s="77">
        <f t="shared" si="71"/>
        <v>0</v>
      </c>
      <c r="I144" s="97">
        <f t="shared" si="71"/>
        <v>341963087.93</v>
      </c>
    </row>
    <row r="145" spans="1:9" ht="25.5">
      <c r="A145" s="59" t="s">
        <v>230</v>
      </c>
      <c r="B145" s="69" t="s">
        <v>121</v>
      </c>
      <c r="C145" s="98">
        <v>262487196.77</v>
      </c>
      <c r="D145" s="77">
        <f>E145-C145</f>
        <v>57818383.79999998</v>
      </c>
      <c r="E145" s="98">
        <v>320305580.57</v>
      </c>
      <c r="F145" s="77">
        <f>G145-E145</f>
        <v>21657507.360000014</v>
      </c>
      <c r="G145" s="98">
        <v>341963087.93</v>
      </c>
      <c r="H145" s="77">
        <f>I145-G145</f>
        <v>0</v>
      </c>
      <c r="I145" s="98">
        <v>341963087.93</v>
      </c>
    </row>
    <row r="146" spans="1:15" s="49" customFormat="1" ht="25.5">
      <c r="A146" s="46" t="s">
        <v>231</v>
      </c>
      <c r="B146" s="87" t="s">
        <v>232</v>
      </c>
      <c r="C146" s="95">
        <f aca="true" t="shared" si="72" ref="C146:I146">C149+C151+C157+C155+C153+C147</f>
        <v>1175408978.34</v>
      </c>
      <c r="D146" s="112">
        <f t="shared" si="72"/>
        <v>213886</v>
      </c>
      <c r="E146" s="95">
        <f t="shared" si="72"/>
        <v>1175622864.34</v>
      </c>
      <c r="F146" s="112">
        <f t="shared" si="72"/>
        <v>66857755.199999996</v>
      </c>
      <c r="G146" s="95">
        <f t="shared" si="72"/>
        <v>1242480619.54</v>
      </c>
      <c r="H146" s="112">
        <f t="shared" si="72"/>
        <v>203000</v>
      </c>
      <c r="I146" s="95">
        <f t="shared" si="72"/>
        <v>1242683619.54</v>
      </c>
      <c r="J146" s="48"/>
      <c r="K146" s="48"/>
      <c r="L146" s="48"/>
      <c r="M146" s="48"/>
      <c r="N146" s="48"/>
      <c r="O146" s="48"/>
    </row>
    <row r="147" spans="1:9" ht="38.25">
      <c r="A147" s="38" t="s">
        <v>282</v>
      </c>
      <c r="B147" s="32" t="s">
        <v>284</v>
      </c>
      <c r="C147" s="97">
        <f aca="true" t="shared" si="73" ref="C147:I147">C148</f>
        <v>42411601.1</v>
      </c>
      <c r="D147" s="71">
        <f t="shared" si="73"/>
        <v>213886</v>
      </c>
      <c r="E147" s="97">
        <f t="shared" si="73"/>
        <v>42625487.1</v>
      </c>
      <c r="F147" s="71">
        <f t="shared" si="73"/>
        <v>-768744.8000000045</v>
      </c>
      <c r="G147" s="97">
        <f t="shared" si="73"/>
        <v>41856742.3</v>
      </c>
      <c r="H147" s="71">
        <f t="shared" si="73"/>
        <v>203000</v>
      </c>
      <c r="I147" s="97">
        <f t="shared" si="73"/>
        <v>42059742.3</v>
      </c>
    </row>
    <row r="148" spans="1:9" ht="38.25">
      <c r="A148" s="39" t="s">
        <v>283</v>
      </c>
      <c r="B148" s="33" t="s">
        <v>285</v>
      </c>
      <c r="C148" s="98">
        <v>42411601.1</v>
      </c>
      <c r="D148" s="77">
        <f>E148-C148</f>
        <v>213886</v>
      </c>
      <c r="E148" s="98">
        <v>42625487.1</v>
      </c>
      <c r="F148" s="77">
        <f>G148-E148</f>
        <v>-768744.8000000045</v>
      </c>
      <c r="G148" s="98">
        <v>41856742.3</v>
      </c>
      <c r="H148" s="77">
        <f>I148-G148</f>
        <v>203000</v>
      </c>
      <c r="I148" s="98">
        <v>42059742.3</v>
      </c>
    </row>
    <row r="149" spans="1:9" ht="51">
      <c r="A149" s="38" t="s">
        <v>233</v>
      </c>
      <c r="B149" s="32" t="s">
        <v>127</v>
      </c>
      <c r="C149" s="97">
        <f aca="true" t="shared" si="74" ref="C149:I149">C150</f>
        <v>43654600</v>
      </c>
      <c r="D149" s="71">
        <f t="shared" si="74"/>
        <v>0</v>
      </c>
      <c r="E149" s="97">
        <f t="shared" si="74"/>
        <v>43654600</v>
      </c>
      <c r="F149" s="71">
        <f t="shared" si="74"/>
        <v>3741400</v>
      </c>
      <c r="G149" s="97">
        <f t="shared" si="74"/>
        <v>47396000</v>
      </c>
      <c r="H149" s="71">
        <f t="shared" si="74"/>
        <v>0</v>
      </c>
      <c r="I149" s="97">
        <f t="shared" si="74"/>
        <v>47396000</v>
      </c>
    </row>
    <row r="150" spans="1:9" ht="51">
      <c r="A150" s="39" t="s">
        <v>234</v>
      </c>
      <c r="B150" s="33" t="s">
        <v>125</v>
      </c>
      <c r="C150" s="98">
        <v>43654600</v>
      </c>
      <c r="D150" s="71">
        <f>E150-C150</f>
        <v>0</v>
      </c>
      <c r="E150" s="98">
        <v>43654600</v>
      </c>
      <c r="F150" s="71">
        <f>G150-E150</f>
        <v>3741400</v>
      </c>
      <c r="G150" s="98">
        <v>47396000</v>
      </c>
      <c r="H150" s="71">
        <f>I150-G150</f>
        <v>0</v>
      </c>
      <c r="I150" s="98">
        <v>47396000</v>
      </c>
    </row>
    <row r="151" spans="1:9" ht="89.25">
      <c r="A151" s="38" t="s">
        <v>235</v>
      </c>
      <c r="B151" s="32" t="s">
        <v>128</v>
      </c>
      <c r="C151" s="97">
        <f aca="true" t="shared" si="75" ref="C151:I151">C152</f>
        <v>20108900</v>
      </c>
      <c r="D151" s="71">
        <f t="shared" si="75"/>
        <v>0</v>
      </c>
      <c r="E151" s="97">
        <f t="shared" si="75"/>
        <v>20108900</v>
      </c>
      <c r="F151" s="71">
        <f t="shared" si="75"/>
        <v>0</v>
      </c>
      <c r="G151" s="97">
        <f t="shared" si="75"/>
        <v>20108900</v>
      </c>
      <c r="H151" s="71">
        <f t="shared" si="75"/>
        <v>0</v>
      </c>
      <c r="I151" s="97">
        <f t="shared" si="75"/>
        <v>20108900</v>
      </c>
    </row>
    <row r="152" spans="1:9" ht="89.25">
      <c r="A152" s="39" t="s">
        <v>236</v>
      </c>
      <c r="B152" s="33" t="s">
        <v>126</v>
      </c>
      <c r="C152" s="98">
        <v>20108900</v>
      </c>
      <c r="D152" s="71">
        <f>E152-C152</f>
        <v>0</v>
      </c>
      <c r="E152" s="98">
        <v>20108900</v>
      </c>
      <c r="F152" s="71">
        <f>G152-E152</f>
        <v>0</v>
      </c>
      <c r="G152" s="98">
        <v>20108900</v>
      </c>
      <c r="H152" s="71">
        <f>I152-G152</f>
        <v>0</v>
      </c>
      <c r="I152" s="98">
        <v>20108900</v>
      </c>
    </row>
    <row r="153" spans="1:9" ht="63.75">
      <c r="A153" s="38" t="s">
        <v>237</v>
      </c>
      <c r="B153" s="32" t="s">
        <v>286</v>
      </c>
      <c r="C153" s="97">
        <f aca="true" t="shared" si="76" ref="C153:I153">C154</f>
        <v>2348.71</v>
      </c>
      <c r="D153" s="71">
        <f t="shared" si="76"/>
        <v>0</v>
      </c>
      <c r="E153" s="97">
        <f t="shared" si="76"/>
        <v>2348.71</v>
      </c>
      <c r="F153" s="71">
        <f t="shared" si="76"/>
        <v>0</v>
      </c>
      <c r="G153" s="97">
        <f t="shared" si="76"/>
        <v>2348.71</v>
      </c>
      <c r="H153" s="71">
        <f t="shared" si="76"/>
        <v>0</v>
      </c>
      <c r="I153" s="97">
        <f t="shared" si="76"/>
        <v>2348.71</v>
      </c>
    </row>
    <row r="154" spans="1:9" ht="63.75">
      <c r="A154" s="39" t="s">
        <v>238</v>
      </c>
      <c r="B154" s="33" t="s">
        <v>287</v>
      </c>
      <c r="C154" s="98">
        <v>2348.71</v>
      </c>
      <c r="D154" s="71">
        <f>E154-C154</f>
        <v>0</v>
      </c>
      <c r="E154" s="98">
        <v>2348.71</v>
      </c>
      <c r="F154" s="71">
        <f>G154-E154</f>
        <v>0</v>
      </c>
      <c r="G154" s="98">
        <v>2348.71</v>
      </c>
      <c r="H154" s="71">
        <f>I154-G154</f>
        <v>0</v>
      </c>
      <c r="I154" s="98">
        <v>2348.71</v>
      </c>
    </row>
    <row r="155" spans="1:9" ht="38.25">
      <c r="A155" s="38" t="s">
        <v>239</v>
      </c>
      <c r="B155" s="34" t="s">
        <v>122</v>
      </c>
      <c r="C155" s="97">
        <f aca="true" t="shared" si="77" ref="C155:I155">C156</f>
        <v>3142128.53</v>
      </c>
      <c r="D155" s="71">
        <f t="shared" si="77"/>
        <v>0</v>
      </c>
      <c r="E155" s="97">
        <f t="shared" si="77"/>
        <v>3142128.53</v>
      </c>
      <c r="F155" s="71">
        <f t="shared" si="77"/>
        <v>0</v>
      </c>
      <c r="G155" s="97">
        <f t="shared" si="77"/>
        <v>3142128.53</v>
      </c>
      <c r="H155" s="71">
        <f t="shared" si="77"/>
        <v>0</v>
      </c>
      <c r="I155" s="97">
        <f t="shared" si="77"/>
        <v>3142128.53</v>
      </c>
    </row>
    <row r="156" spans="1:9" ht="38.25">
      <c r="A156" s="39" t="s">
        <v>240</v>
      </c>
      <c r="B156" s="33" t="s">
        <v>2</v>
      </c>
      <c r="C156" s="98">
        <v>3142128.53</v>
      </c>
      <c r="D156" s="71">
        <f>E156-C156</f>
        <v>0</v>
      </c>
      <c r="E156" s="98">
        <v>3142128.53</v>
      </c>
      <c r="F156" s="71">
        <f>G156-E156</f>
        <v>0</v>
      </c>
      <c r="G156" s="98">
        <v>3142128.53</v>
      </c>
      <c r="H156" s="71">
        <f>I156-G156</f>
        <v>0</v>
      </c>
      <c r="I156" s="98">
        <v>3142128.53</v>
      </c>
    </row>
    <row r="157" spans="1:9" ht="12.75">
      <c r="A157" s="38" t="s">
        <v>288</v>
      </c>
      <c r="B157" s="34" t="s">
        <v>290</v>
      </c>
      <c r="C157" s="97">
        <f aca="true" t="shared" si="78" ref="C157:I157">C158</f>
        <v>1066089400</v>
      </c>
      <c r="D157" s="71">
        <f t="shared" si="78"/>
        <v>0</v>
      </c>
      <c r="E157" s="97">
        <f t="shared" si="78"/>
        <v>1066089400</v>
      </c>
      <c r="F157" s="71">
        <f t="shared" si="78"/>
        <v>63885100</v>
      </c>
      <c r="G157" s="97">
        <f t="shared" si="78"/>
        <v>1129974500</v>
      </c>
      <c r="H157" s="71">
        <f t="shared" si="78"/>
        <v>0</v>
      </c>
      <c r="I157" s="97">
        <f t="shared" si="78"/>
        <v>1129974500</v>
      </c>
    </row>
    <row r="158" spans="1:9" ht="25.5">
      <c r="A158" s="39" t="s">
        <v>289</v>
      </c>
      <c r="B158" s="33" t="s">
        <v>291</v>
      </c>
      <c r="C158" s="98">
        <v>1066089400</v>
      </c>
      <c r="D158" s="71">
        <f>E158-C158</f>
        <v>0</v>
      </c>
      <c r="E158" s="98">
        <v>1066089400</v>
      </c>
      <c r="F158" s="71">
        <f>G158-E158</f>
        <v>63885100</v>
      </c>
      <c r="G158" s="98">
        <v>1129974500</v>
      </c>
      <c r="H158" s="71">
        <f>I158-G158</f>
        <v>0</v>
      </c>
      <c r="I158" s="98">
        <v>1129974500</v>
      </c>
    </row>
    <row r="159" spans="1:15" s="49" customFormat="1" ht="13.5">
      <c r="A159" s="46" t="s">
        <v>241</v>
      </c>
      <c r="B159" s="47" t="s">
        <v>141</v>
      </c>
      <c r="C159" s="95">
        <f>C162+C164+C166+C168+C160</f>
        <v>44425600</v>
      </c>
      <c r="D159" s="112">
        <f aca="true" t="shared" si="79" ref="D159:I159">D162+D164+D166+D168+D160</f>
        <v>134839236.48</v>
      </c>
      <c r="E159" s="95">
        <f t="shared" si="79"/>
        <v>179264836.48</v>
      </c>
      <c r="F159" s="112">
        <f t="shared" si="79"/>
        <v>100604899.98</v>
      </c>
      <c r="G159" s="95">
        <f t="shared" si="79"/>
        <v>279869736.46000004</v>
      </c>
      <c r="H159" s="112">
        <f t="shared" si="79"/>
        <v>1900000</v>
      </c>
      <c r="I159" s="95">
        <f t="shared" si="79"/>
        <v>281769736.46000004</v>
      </c>
      <c r="J159" s="48"/>
      <c r="K159" s="48"/>
      <c r="L159" s="48"/>
      <c r="M159" s="48"/>
      <c r="N159" s="48"/>
      <c r="O159" s="48"/>
    </row>
    <row r="160" spans="1:9" ht="89.25">
      <c r="A160" s="38" t="s">
        <v>378</v>
      </c>
      <c r="B160" s="32" t="s">
        <v>379</v>
      </c>
      <c r="C160" s="97">
        <f aca="true" t="shared" si="80" ref="C160:I160">C161</f>
        <v>0</v>
      </c>
      <c r="D160" s="71">
        <f t="shared" si="80"/>
        <v>4273700</v>
      </c>
      <c r="E160" s="97">
        <f t="shared" si="80"/>
        <v>4273700</v>
      </c>
      <c r="F160" s="71">
        <f t="shared" si="80"/>
        <v>0</v>
      </c>
      <c r="G160" s="97">
        <f t="shared" si="80"/>
        <v>4273700</v>
      </c>
      <c r="H160" s="71">
        <f t="shared" si="80"/>
        <v>0</v>
      </c>
      <c r="I160" s="97">
        <f t="shared" si="80"/>
        <v>4273700</v>
      </c>
    </row>
    <row r="161" spans="1:9" ht="89.25">
      <c r="A161" s="39" t="s">
        <v>380</v>
      </c>
      <c r="B161" s="33" t="s">
        <v>381</v>
      </c>
      <c r="C161" s="98">
        <v>0</v>
      </c>
      <c r="D161" s="71">
        <f>E161-C161</f>
        <v>4273700</v>
      </c>
      <c r="E161" s="98">
        <v>4273700</v>
      </c>
      <c r="F161" s="71">
        <f>G161-E161</f>
        <v>0</v>
      </c>
      <c r="G161" s="98">
        <v>4273700</v>
      </c>
      <c r="H161" s="71">
        <f>I161-G161</f>
        <v>0</v>
      </c>
      <c r="I161" s="98">
        <v>4273700</v>
      </c>
    </row>
    <row r="162" spans="1:9" ht="76.5">
      <c r="A162" s="38" t="s">
        <v>292</v>
      </c>
      <c r="B162" s="32" t="s">
        <v>294</v>
      </c>
      <c r="C162" s="97">
        <f aca="true" t="shared" si="81" ref="C162:I162">C163</f>
        <v>43122300</v>
      </c>
      <c r="D162" s="71">
        <f t="shared" si="81"/>
        <v>0</v>
      </c>
      <c r="E162" s="97">
        <f t="shared" si="81"/>
        <v>43122300</v>
      </c>
      <c r="F162" s="71">
        <f t="shared" si="81"/>
        <v>0</v>
      </c>
      <c r="G162" s="97">
        <f t="shared" si="81"/>
        <v>43122300</v>
      </c>
      <c r="H162" s="71">
        <f t="shared" si="81"/>
        <v>0</v>
      </c>
      <c r="I162" s="97">
        <f t="shared" si="81"/>
        <v>43122300</v>
      </c>
    </row>
    <row r="163" spans="1:9" ht="76.5">
      <c r="A163" s="39" t="s">
        <v>293</v>
      </c>
      <c r="B163" s="33" t="s">
        <v>295</v>
      </c>
      <c r="C163" s="98">
        <v>43122300</v>
      </c>
      <c r="D163" s="71">
        <f>E163-C163</f>
        <v>0</v>
      </c>
      <c r="E163" s="98">
        <v>43122300</v>
      </c>
      <c r="F163" s="71">
        <f>G163-E163</f>
        <v>0</v>
      </c>
      <c r="G163" s="98">
        <v>43122300</v>
      </c>
      <c r="H163" s="71">
        <f>I163-G163</f>
        <v>0</v>
      </c>
      <c r="I163" s="98">
        <v>43122300</v>
      </c>
    </row>
    <row r="164" spans="1:9" ht="89.25">
      <c r="A164" s="38" t="s">
        <v>342</v>
      </c>
      <c r="B164" s="34" t="s">
        <v>343</v>
      </c>
      <c r="C164" s="97">
        <f aca="true" t="shared" si="82" ref="C164:I164">C165</f>
        <v>0</v>
      </c>
      <c r="D164" s="71">
        <f t="shared" si="82"/>
        <v>13558012.74</v>
      </c>
      <c r="E164" s="97">
        <f t="shared" si="82"/>
        <v>13558012.74</v>
      </c>
      <c r="F164" s="71">
        <f t="shared" si="82"/>
        <v>0</v>
      </c>
      <c r="G164" s="97">
        <f t="shared" si="82"/>
        <v>13558012.74</v>
      </c>
      <c r="H164" s="71">
        <f t="shared" si="82"/>
        <v>0</v>
      </c>
      <c r="I164" s="97">
        <f t="shared" si="82"/>
        <v>13558012.74</v>
      </c>
    </row>
    <row r="165" spans="1:9" ht="89.25">
      <c r="A165" s="39" t="s">
        <v>341</v>
      </c>
      <c r="B165" s="35" t="s">
        <v>344</v>
      </c>
      <c r="C165" s="98">
        <v>0</v>
      </c>
      <c r="D165" s="71">
        <f>E165-C165</f>
        <v>13558012.74</v>
      </c>
      <c r="E165" s="98">
        <v>13558012.74</v>
      </c>
      <c r="F165" s="71">
        <f>G165-E165</f>
        <v>0</v>
      </c>
      <c r="G165" s="98">
        <v>13558012.74</v>
      </c>
      <c r="H165" s="71">
        <f>I165-G165</f>
        <v>0</v>
      </c>
      <c r="I165" s="98">
        <v>13558012.74</v>
      </c>
    </row>
    <row r="166" spans="1:9" ht="76.5">
      <c r="A166" s="38" t="s">
        <v>421</v>
      </c>
      <c r="B166" s="34" t="s">
        <v>423</v>
      </c>
      <c r="C166" s="97">
        <f aca="true" t="shared" si="83" ref="C166:I166">C167</f>
        <v>0</v>
      </c>
      <c r="D166" s="71">
        <f t="shared" si="83"/>
        <v>0</v>
      </c>
      <c r="E166" s="97">
        <f t="shared" si="83"/>
        <v>0</v>
      </c>
      <c r="F166" s="71">
        <f t="shared" si="83"/>
        <v>67894131.4</v>
      </c>
      <c r="G166" s="97">
        <f t="shared" si="83"/>
        <v>67894131.4</v>
      </c>
      <c r="H166" s="71">
        <f t="shared" si="83"/>
        <v>0</v>
      </c>
      <c r="I166" s="97">
        <f t="shared" si="83"/>
        <v>67894131.4</v>
      </c>
    </row>
    <row r="167" spans="1:9" ht="76.5">
      <c r="A167" s="39" t="s">
        <v>420</v>
      </c>
      <c r="B167" s="35" t="s">
        <v>422</v>
      </c>
      <c r="C167" s="98">
        <v>0</v>
      </c>
      <c r="D167" s="71">
        <f>E167-C167</f>
        <v>0</v>
      </c>
      <c r="E167" s="98">
        <v>0</v>
      </c>
      <c r="F167" s="71">
        <f>G167-E167</f>
        <v>67894131.4</v>
      </c>
      <c r="G167" s="98">
        <v>67894131.4</v>
      </c>
      <c r="H167" s="71">
        <f>I167-G167</f>
        <v>0</v>
      </c>
      <c r="I167" s="98">
        <v>67894131.4</v>
      </c>
    </row>
    <row r="168" spans="1:9" ht="25.5">
      <c r="A168" s="38" t="s">
        <v>242</v>
      </c>
      <c r="B168" s="34" t="s">
        <v>142</v>
      </c>
      <c r="C168" s="97">
        <f aca="true" t="shared" si="84" ref="C168:I168">C169</f>
        <v>1303300</v>
      </c>
      <c r="D168" s="71">
        <f t="shared" si="84"/>
        <v>117007523.74</v>
      </c>
      <c r="E168" s="97">
        <f t="shared" si="84"/>
        <v>118310823.74</v>
      </c>
      <c r="F168" s="71">
        <f t="shared" si="84"/>
        <v>32710768.58</v>
      </c>
      <c r="G168" s="97">
        <f t="shared" si="84"/>
        <v>151021592.32</v>
      </c>
      <c r="H168" s="71">
        <f t="shared" si="84"/>
        <v>1900000</v>
      </c>
      <c r="I168" s="97">
        <f t="shared" si="84"/>
        <v>152921592.32</v>
      </c>
    </row>
    <row r="169" spans="1:9" ht="25.5">
      <c r="A169" s="39" t="s">
        <v>243</v>
      </c>
      <c r="B169" s="35" t="s">
        <v>143</v>
      </c>
      <c r="C169" s="98">
        <v>1303300</v>
      </c>
      <c r="D169" s="71">
        <f>E169-C169</f>
        <v>117007523.74</v>
      </c>
      <c r="E169" s="98">
        <v>118310823.74</v>
      </c>
      <c r="F169" s="71">
        <f>G169-E169</f>
        <v>32710768.58</v>
      </c>
      <c r="G169" s="98">
        <v>151021592.32</v>
      </c>
      <c r="H169" s="71">
        <f>I169-G169</f>
        <v>1900000</v>
      </c>
      <c r="I169" s="98">
        <v>152921592.32</v>
      </c>
    </row>
    <row r="170" spans="1:15" s="49" customFormat="1" ht="28.5" customHeight="1">
      <c r="A170" s="114" t="s">
        <v>123</v>
      </c>
      <c r="B170" s="114"/>
      <c r="C170" s="95">
        <f aca="true" t="shared" si="85" ref="C170:I170">C8+C118</f>
        <v>3461692270.18</v>
      </c>
      <c r="D170" s="51">
        <f t="shared" si="85"/>
        <v>207100887.30999997</v>
      </c>
      <c r="E170" s="95">
        <f t="shared" si="85"/>
        <v>3668793157.4900002</v>
      </c>
      <c r="F170" s="51">
        <f t="shared" si="85"/>
        <v>246006874.35000008</v>
      </c>
      <c r="G170" s="95">
        <f t="shared" si="85"/>
        <v>3914800031.84</v>
      </c>
      <c r="H170" s="51">
        <f t="shared" si="85"/>
        <v>45233747.03999991</v>
      </c>
      <c r="I170" s="95">
        <f t="shared" si="85"/>
        <v>3960033778.88</v>
      </c>
      <c r="J170" s="48"/>
      <c r="K170" s="48"/>
      <c r="L170" s="48"/>
      <c r="M170" s="48"/>
      <c r="N170" s="48"/>
      <c r="O170" s="48"/>
    </row>
    <row r="171" spans="3:15" s="42" customFormat="1" ht="15">
      <c r="C171" s="41"/>
      <c r="D171" s="113"/>
      <c r="E171" s="41"/>
      <c r="F171" s="113"/>
      <c r="G171" s="41"/>
      <c r="H171" s="113"/>
      <c r="I171" s="41"/>
      <c r="J171" s="41"/>
      <c r="K171" s="41"/>
      <c r="L171" s="41"/>
      <c r="M171" s="41"/>
      <c r="N171" s="41"/>
      <c r="O171" s="41"/>
    </row>
    <row r="172" spans="3:15" s="42" customFormat="1" ht="15">
      <c r="C172" s="41"/>
      <c r="D172" s="113"/>
      <c r="E172" s="41"/>
      <c r="F172" s="113"/>
      <c r="G172" s="41"/>
      <c r="H172" s="113"/>
      <c r="I172" s="41"/>
      <c r="J172" s="41"/>
      <c r="K172" s="41"/>
      <c r="L172" s="41"/>
      <c r="M172" s="41"/>
      <c r="N172" s="41"/>
      <c r="O172" s="41"/>
    </row>
  </sheetData>
  <sheetProtection/>
  <mergeCells count="1">
    <mergeCell ref="A170:B170"/>
  </mergeCells>
  <printOptions horizontalCentered="1"/>
  <pageMargins left="0.4" right="0.15748031496062992" top="0.15748031496062992" bottom="0.2362204724409449" header="0.1968503937007874" footer="0.1574803149606299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0.125" style="4" customWidth="1"/>
    <col min="2" max="2" width="13.25390625" style="5" customWidth="1"/>
    <col min="3" max="9" width="18.25390625" style="22" customWidth="1"/>
    <col min="10" max="16384" width="9.125" style="6" customWidth="1"/>
  </cols>
  <sheetData>
    <row r="2" spans="1:9" ht="12.75">
      <c r="A2" s="4" t="s">
        <v>144</v>
      </c>
      <c r="I2" s="22" t="s">
        <v>357</v>
      </c>
    </row>
    <row r="3" spans="1:9" ht="25.5" customHeight="1">
      <c r="A3" s="90" t="s">
        <v>431</v>
      </c>
      <c r="B3" s="90"/>
      <c r="C3" s="90"/>
      <c r="D3" s="91"/>
      <c r="E3" s="90"/>
      <c r="F3" s="91"/>
      <c r="G3" s="90"/>
      <c r="H3" s="91"/>
      <c r="I3" s="90"/>
    </row>
    <row r="4" spans="1:2" ht="12.75">
      <c r="A4" s="7" t="s">
        <v>144</v>
      </c>
      <c r="B4" s="7"/>
    </row>
    <row r="5" ht="12.75">
      <c r="A5" s="8" t="s">
        <v>144</v>
      </c>
    </row>
    <row r="6" spans="1:9" ht="39" customHeight="1">
      <c r="A6" s="89" t="s">
        <v>145</v>
      </c>
      <c r="B6" s="89" t="s">
        <v>146</v>
      </c>
      <c r="C6" s="93" t="s">
        <v>432</v>
      </c>
      <c r="D6" s="18" t="s">
        <v>384</v>
      </c>
      <c r="E6" s="93" t="s">
        <v>433</v>
      </c>
      <c r="F6" s="18" t="s">
        <v>385</v>
      </c>
      <c r="G6" s="93" t="s">
        <v>434</v>
      </c>
      <c r="H6" s="18" t="s">
        <v>392</v>
      </c>
      <c r="I6" s="93" t="s">
        <v>435</v>
      </c>
    </row>
    <row r="7" spans="1:9" ht="12.75">
      <c r="A7" s="45">
        <v>1</v>
      </c>
      <c r="B7" s="45">
        <v>2</v>
      </c>
      <c r="C7" s="94">
        <v>3</v>
      </c>
      <c r="D7" s="92" t="s">
        <v>382</v>
      </c>
      <c r="E7" s="94">
        <v>5</v>
      </c>
      <c r="F7" s="92" t="s">
        <v>383</v>
      </c>
      <c r="G7" s="94">
        <v>7</v>
      </c>
      <c r="H7" s="92" t="s">
        <v>436</v>
      </c>
      <c r="I7" s="94">
        <v>9</v>
      </c>
    </row>
    <row r="8" spans="1:9" s="11" customFormat="1" ht="18.75" customHeight="1">
      <c r="A8" s="9" t="s">
        <v>147</v>
      </c>
      <c r="B8" s="10" t="s">
        <v>148</v>
      </c>
      <c r="C8" s="104">
        <f>SUM(C9:C16)</f>
        <v>250799222.78999996</v>
      </c>
      <c r="D8" s="23">
        <f>E8-$C8</f>
        <v>9006007.77000004</v>
      </c>
      <c r="E8" s="104">
        <f>SUM(E9:E16)</f>
        <v>259805230.56</v>
      </c>
      <c r="F8" s="23">
        <f>G8-$C8</f>
        <v>22888752.070000052</v>
      </c>
      <c r="G8" s="104">
        <f>SUM(G9:G16)</f>
        <v>273687974.86</v>
      </c>
      <c r="H8" s="23">
        <f aca="true" t="shared" si="0" ref="H8:H55">I8-$C8</f>
        <v>25925092.52000004</v>
      </c>
      <c r="I8" s="104">
        <f>SUM(I9:I16)</f>
        <v>276724315.31</v>
      </c>
    </row>
    <row r="9" spans="1:9" ht="38.25">
      <c r="A9" s="12" t="s">
        <v>149</v>
      </c>
      <c r="B9" s="13" t="s">
        <v>150</v>
      </c>
      <c r="C9" s="105">
        <v>4289832.07</v>
      </c>
      <c r="D9" s="24">
        <f aca="true" t="shared" si="1" ref="D9:F55">E9-$C9</f>
        <v>0</v>
      </c>
      <c r="E9" s="105">
        <v>4289832.07</v>
      </c>
      <c r="F9" s="24">
        <f>G9-$C9</f>
        <v>-21280.700000000186</v>
      </c>
      <c r="G9" s="105">
        <v>4268551.37</v>
      </c>
      <c r="H9" s="24">
        <f t="shared" si="0"/>
        <v>-212446.3700000001</v>
      </c>
      <c r="I9" s="105">
        <v>4077385.7</v>
      </c>
    </row>
    <row r="10" spans="1:9" ht="51">
      <c r="A10" s="12" t="s">
        <v>151</v>
      </c>
      <c r="B10" s="13" t="s">
        <v>152</v>
      </c>
      <c r="C10" s="105">
        <v>9431943.75</v>
      </c>
      <c r="D10" s="24">
        <f t="shared" si="1"/>
        <v>0</v>
      </c>
      <c r="E10" s="105">
        <v>9431943.75</v>
      </c>
      <c r="F10" s="24">
        <f t="shared" si="1"/>
        <v>125580.76999999955</v>
      </c>
      <c r="G10" s="105">
        <v>9557524.52</v>
      </c>
      <c r="H10" s="24">
        <f t="shared" si="0"/>
        <v>2352.9000000003725</v>
      </c>
      <c r="I10" s="105">
        <v>9434296.65</v>
      </c>
    </row>
    <row r="11" spans="1:9" ht="63.75">
      <c r="A11" s="12" t="s">
        <v>153</v>
      </c>
      <c r="B11" s="13" t="s">
        <v>154</v>
      </c>
      <c r="C11" s="105">
        <v>88284789.68</v>
      </c>
      <c r="D11" s="24">
        <f t="shared" si="1"/>
        <v>741</v>
      </c>
      <c r="E11" s="105">
        <v>88285530.68</v>
      </c>
      <c r="F11" s="24">
        <f t="shared" si="1"/>
        <v>2389896.569999993</v>
      </c>
      <c r="G11" s="105">
        <v>90674686.25</v>
      </c>
      <c r="H11" s="24">
        <f t="shared" si="0"/>
        <v>3196924.049999997</v>
      </c>
      <c r="I11" s="105">
        <v>91481713.73</v>
      </c>
    </row>
    <row r="12" spans="1:9" ht="12.75">
      <c r="A12" s="12" t="s">
        <v>224</v>
      </c>
      <c r="B12" s="13" t="s">
        <v>225</v>
      </c>
      <c r="C12" s="105">
        <v>2348.71</v>
      </c>
      <c r="D12" s="24">
        <f t="shared" si="1"/>
        <v>0</v>
      </c>
      <c r="E12" s="105">
        <v>2348.71</v>
      </c>
      <c r="F12" s="24">
        <f t="shared" si="1"/>
        <v>0</v>
      </c>
      <c r="G12" s="105">
        <v>2348.71</v>
      </c>
      <c r="H12" s="24">
        <f t="shared" si="0"/>
        <v>0</v>
      </c>
      <c r="I12" s="105">
        <v>2348.71</v>
      </c>
    </row>
    <row r="13" spans="1:9" ht="38.25">
      <c r="A13" s="12" t="s">
        <v>155</v>
      </c>
      <c r="B13" s="13" t="s">
        <v>156</v>
      </c>
      <c r="C13" s="105">
        <v>6494749</v>
      </c>
      <c r="D13" s="24">
        <f t="shared" si="1"/>
        <v>0</v>
      </c>
      <c r="E13" s="105">
        <v>6494749</v>
      </c>
      <c r="F13" s="24">
        <f t="shared" si="1"/>
        <v>98083.87000000011</v>
      </c>
      <c r="G13" s="105">
        <v>6592832.87</v>
      </c>
      <c r="H13" s="24">
        <f t="shared" si="0"/>
        <v>74276.08000000007</v>
      </c>
      <c r="I13" s="105">
        <v>6569025.08</v>
      </c>
    </row>
    <row r="14" spans="1:9" ht="25.5">
      <c r="A14" s="12" t="s">
        <v>437</v>
      </c>
      <c r="B14" s="13" t="s">
        <v>438</v>
      </c>
      <c r="C14" s="105">
        <v>6927909.1</v>
      </c>
      <c r="D14" s="24">
        <f t="shared" si="1"/>
        <v>0</v>
      </c>
      <c r="E14" s="105">
        <v>6927909.1</v>
      </c>
      <c r="F14" s="24">
        <f t="shared" si="1"/>
        <v>0</v>
      </c>
      <c r="G14" s="105">
        <v>6927909.1</v>
      </c>
      <c r="H14" s="24">
        <f t="shared" si="0"/>
        <v>0</v>
      </c>
      <c r="I14" s="105">
        <v>6927909.1</v>
      </c>
    </row>
    <row r="15" spans="1:9" ht="22.5" customHeight="1">
      <c r="A15" s="12" t="s">
        <v>157</v>
      </c>
      <c r="B15" s="13" t="s">
        <v>158</v>
      </c>
      <c r="C15" s="105">
        <v>1000000</v>
      </c>
      <c r="D15" s="24">
        <f t="shared" si="1"/>
        <v>0</v>
      </c>
      <c r="E15" s="105">
        <v>1000000</v>
      </c>
      <c r="F15" s="24">
        <f t="shared" si="1"/>
        <v>0</v>
      </c>
      <c r="G15" s="105">
        <v>1000000</v>
      </c>
      <c r="H15" s="24">
        <f t="shared" si="0"/>
        <v>0</v>
      </c>
      <c r="I15" s="105">
        <v>1000000</v>
      </c>
    </row>
    <row r="16" spans="1:9" ht="24.75" customHeight="1">
      <c r="A16" s="12" t="s">
        <v>159</v>
      </c>
      <c r="B16" s="13" t="s">
        <v>160</v>
      </c>
      <c r="C16" s="105">
        <v>134367650.48</v>
      </c>
      <c r="D16" s="24">
        <f t="shared" si="1"/>
        <v>9005266.77000001</v>
      </c>
      <c r="E16" s="105">
        <v>143372917.25</v>
      </c>
      <c r="F16" s="24">
        <f t="shared" si="1"/>
        <v>20296471.560000002</v>
      </c>
      <c r="G16" s="105">
        <v>154664122.04</v>
      </c>
      <c r="H16" s="24">
        <f t="shared" si="0"/>
        <v>22863985.860000014</v>
      </c>
      <c r="I16" s="105">
        <v>157231636.34</v>
      </c>
    </row>
    <row r="17" spans="1:9" s="11" customFormat="1" ht="25.5">
      <c r="A17" s="9" t="s">
        <v>161</v>
      </c>
      <c r="B17" s="10" t="s">
        <v>162</v>
      </c>
      <c r="C17" s="106">
        <f>SUM(C18:C21)</f>
        <v>53421649.57</v>
      </c>
      <c r="D17" s="23">
        <f t="shared" si="1"/>
        <v>0</v>
      </c>
      <c r="E17" s="106">
        <f>SUM(E18:E21)</f>
        <v>53421649.57</v>
      </c>
      <c r="F17" s="23">
        <f t="shared" si="1"/>
        <v>461519.80999999493</v>
      </c>
      <c r="G17" s="106">
        <f>SUM(G18:G21)</f>
        <v>53883169.379999995</v>
      </c>
      <c r="H17" s="23">
        <f t="shared" si="0"/>
        <v>125423.3599999994</v>
      </c>
      <c r="I17" s="106">
        <f>SUM(I18:I21)</f>
        <v>53547072.93</v>
      </c>
    </row>
    <row r="18" spans="1:9" ht="12.75">
      <c r="A18" s="12" t="s">
        <v>352</v>
      </c>
      <c r="B18" s="13" t="s">
        <v>163</v>
      </c>
      <c r="C18" s="105">
        <v>3142128.53</v>
      </c>
      <c r="D18" s="24">
        <f t="shared" si="1"/>
        <v>0</v>
      </c>
      <c r="E18" s="105">
        <v>3142128.53</v>
      </c>
      <c r="F18" s="24">
        <f t="shared" si="1"/>
        <v>0</v>
      </c>
      <c r="G18" s="105">
        <v>3142128.53</v>
      </c>
      <c r="H18" s="24">
        <f t="shared" si="0"/>
        <v>0</v>
      </c>
      <c r="I18" s="105">
        <v>3142128.53</v>
      </c>
    </row>
    <row r="19" spans="1:9" ht="12.75">
      <c r="A19" s="12" t="s">
        <v>353</v>
      </c>
      <c r="B19" s="13" t="s">
        <v>164</v>
      </c>
      <c r="C19" s="105">
        <v>438436</v>
      </c>
      <c r="D19" s="24">
        <f t="shared" si="1"/>
        <v>0</v>
      </c>
      <c r="E19" s="105">
        <v>438436</v>
      </c>
      <c r="F19" s="24">
        <f t="shared" si="1"/>
        <v>-91715.63</v>
      </c>
      <c r="G19" s="105">
        <v>346720.37</v>
      </c>
      <c r="H19" s="24">
        <f t="shared" si="0"/>
        <v>-126263.5</v>
      </c>
      <c r="I19" s="105">
        <v>312172.5</v>
      </c>
    </row>
    <row r="20" spans="1:9" ht="51">
      <c r="A20" s="12" t="s">
        <v>354</v>
      </c>
      <c r="B20" s="13" t="s">
        <v>355</v>
      </c>
      <c r="C20" s="105">
        <v>49782490.04</v>
      </c>
      <c r="D20" s="24">
        <f t="shared" si="1"/>
        <v>0</v>
      </c>
      <c r="E20" s="105">
        <v>49782490.04</v>
      </c>
      <c r="F20" s="24">
        <f t="shared" si="1"/>
        <v>553235.4399999976</v>
      </c>
      <c r="G20" s="105">
        <v>50335725.48</v>
      </c>
      <c r="H20" s="24">
        <f t="shared" si="0"/>
        <v>295021.8599999994</v>
      </c>
      <c r="I20" s="105">
        <v>50077511.9</v>
      </c>
    </row>
    <row r="21" spans="1:9" ht="48" customHeight="1">
      <c r="A21" s="12" t="s">
        <v>165</v>
      </c>
      <c r="B21" s="13" t="s">
        <v>166</v>
      </c>
      <c r="C21" s="105">
        <v>58595</v>
      </c>
      <c r="D21" s="24">
        <f t="shared" si="1"/>
        <v>0</v>
      </c>
      <c r="E21" s="105">
        <v>58595</v>
      </c>
      <c r="F21" s="24">
        <f t="shared" si="1"/>
        <v>0</v>
      </c>
      <c r="G21" s="105">
        <v>58595</v>
      </c>
      <c r="H21" s="24">
        <f t="shared" si="0"/>
        <v>-43335</v>
      </c>
      <c r="I21" s="105">
        <v>15260</v>
      </c>
    </row>
    <row r="22" spans="1:9" s="11" customFormat="1" ht="21.75" customHeight="1">
      <c r="A22" s="9" t="s">
        <v>167</v>
      </c>
      <c r="B22" s="10" t="s">
        <v>168</v>
      </c>
      <c r="C22" s="106">
        <f>SUM(C23:C27)</f>
        <v>317774925.12</v>
      </c>
      <c r="D22" s="23">
        <f t="shared" si="1"/>
        <v>50263099.43999994</v>
      </c>
      <c r="E22" s="106">
        <f>SUM(E23:E27)</f>
        <v>368038024.55999994</v>
      </c>
      <c r="F22" s="23">
        <f t="shared" si="1"/>
        <v>91397293.13999999</v>
      </c>
      <c r="G22" s="106">
        <f>SUM(G23:G27)</f>
        <v>409172218.26</v>
      </c>
      <c r="H22" s="23">
        <f t="shared" si="0"/>
        <v>90346193.24000001</v>
      </c>
      <c r="I22" s="106">
        <f>SUM(I23:I27)</f>
        <v>408121118.36</v>
      </c>
    </row>
    <row r="23" spans="1:9" ht="18.75" customHeight="1">
      <c r="A23" s="12" t="s">
        <v>439</v>
      </c>
      <c r="B23" s="13" t="s">
        <v>440</v>
      </c>
      <c r="C23" s="105">
        <v>0</v>
      </c>
      <c r="D23" s="24">
        <f t="shared" si="1"/>
        <v>7193013.46</v>
      </c>
      <c r="E23" s="105">
        <v>7193013.46</v>
      </c>
      <c r="F23" s="24">
        <f t="shared" si="1"/>
        <v>7193013.46</v>
      </c>
      <c r="G23" s="105">
        <v>7193013.46</v>
      </c>
      <c r="H23" s="24">
        <f t="shared" si="0"/>
        <v>7193013.46</v>
      </c>
      <c r="I23" s="105">
        <v>7193013.46</v>
      </c>
    </row>
    <row r="24" spans="1:9" ht="12.75">
      <c r="A24" s="12" t="s">
        <v>169</v>
      </c>
      <c r="B24" s="13" t="s">
        <v>170</v>
      </c>
      <c r="C24" s="105">
        <v>8973389.12</v>
      </c>
      <c r="D24" s="24">
        <f t="shared" si="1"/>
        <v>213886</v>
      </c>
      <c r="E24" s="105">
        <v>9187275.12</v>
      </c>
      <c r="F24" s="24">
        <f t="shared" si="1"/>
        <v>1089376.5100000016</v>
      </c>
      <c r="G24" s="105">
        <v>10062765.63</v>
      </c>
      <c r="H24" s="24">
        <f t="shared" si="0"/>
        <v>3886292.3500000015</v>
      </c>
      <c r="I24" s="105">
        <v>12859681.47</v>
      </c>
    </row>
    <row r="25" spans="1:9" ht="12.75">
      <c r="A25" s="12" t="s">
        <v>171</v>
      </c>
      <c r="B25" s="13" t="s">
        <v>172</v>
      </c>
      <c r="C25" s="105">
        <v>255681464.46</v>
      </c>
      <c r="D25" s="24">
        <f t="shared" si="1"/>
        <v>53949999.99999997</v>
      </c>
      <c r="E25" s="105">
        <v>309631464.46</v>
      </c>
      <c r="F25" s="24">
        <f t="shared" si="1"/>
        <v>78165598.39000002</v>
      </c>
      <c r="G25" s="105">
        <v>333847062.85</v>
      </c>
      <c r="H25" s="24">
        <f t="shared" si="0"/>
        <v>74343266.96000001</v>
      </c>
      <c r="I25" s="105">
        <v>330024731.42</v>
      </c>
    </row>
    <row r="26" spans="1:9" ht="12.75">
      <c r="A26" s="12" t="s">
        <v>173</v>
      </c>
      <c r="B26" s="13" t="s">
        <v>174</v>
      </c>
      <c r="C26" s="105">
        <v>13257684.62</v>
      </c>
      <c r="D26" s="24">
        <f t="shared" si="1"/>
        <v>799571.75</v>
      </c>
      <c r="E26" s="105">
        <v>14057256.37</v>
      </c>
      <c r="F26" s="24">
        <f t="shared" si="1"/>
        <v>1270030.4700000007</v>
      </c>
      <c r="G26" s="105">
        <v>14527715.09</v>
      </c>
      <c r="H26" s="24">
        <f t="shared" si="0"/>
        <v>1516188.8900000006</v>
      </c>
      <c r="I26" s="105">
        <v>14773873.51</v>
      </c>
    </row>
    <row r="27" spans="1:9" ht="25.5">
      <c r="A27" s="12" t="s">
        <v>175</v>
      </c>
      <c r="B27" s="13" t="s">
        <v>176</v>
      </c>
      <c r="C27" s="105">
        <v>39862386.92</v>
      </c>
      <c r="D27" s="24">
        <f t="shared" si="1"/>
        <v>-11893371.770000003</v>
      </c>
      <c r="E27" s="105">
        <v>27969015.15</v>
      </c>
      <c r="F27" s="24">
        <f t="shared" si="1"/>
        <v>3679274.309999995</v>
      </c>
      <c r="G27" s="105">
        <v>43541661.23</v>
      </c>
      <c r="H27" s="24">
        <f t="shared" si="0"/>
        <v>3407431.579999998</v>
      </c>
      <c r="I27" s="105">
        <v>43269818.5</v>
      </c>
    </row>
    <row r="28" spans="1:9" s="11" customFormat="1" ht="25.5">
      <c r="A28" s="9" t="s">
        <v>177</v>
      </c>
      <c r="B28" s="10" t="s">
        <v>178</v>
      </c>
      <c r="C28" s="106">
        <f>SUM(C29:C32)</f>
        <v>194312044.11</v>
      </c>
      <c r="D28" s="23">
        <f t="shared" si="1"/>
        <v>86314506.13999993</v>
      </c>
      <c r="E28" s="106">
        <f>SUM(E29:E32)</f>
        <v>280626550.24999994</v>
      </c>
      <c r="F28" s="23">
        <f t="shared" si="1"/>
        <v>179752906.95</v>
      </c>
      <c r="G28" s="106">
        <f>SUM(G29:G32)</f>
        <v>374064951.06</v>
      </c>
      <c r="H28" s="23">
        <f t="shared" si="0"/>
        <v>210415454.56</v>
      </c>
      <c r="I28" s="106">
        <f>SUM(I29:I32)</f>
        <v>404727498.67</v>
      </c>
    </row>
    <row r="29" spans="1:9" ht="12.75">
      <c r="A29" s="12" t="s">
        <v>179</v>
      </c>
      <c r="B29" s="13" t="s">
        <v>180</v>
      </c>
      <c r="C29" s="105">
        <v>61922960.8</v>
      </c>
      <c r="D29" s="24">
        <f t="shared" si="1"/>
        <v>41404956</v>
      </c>
      <c r="E29" s="105">
        <v>103327916.8</v>
      </c>
      <c r="F29" s="24">
        <f t="shared" si="1"/>
        <v>118666716.00000001</v>
      </c>
      <c r="G29" s="105">
        <v>180589676.8</v>
      </c>
      <c r="H29" s="24">
        <f t="shared" si="0"/>
        <v>124620842.27</v>
      </c>
      <c r="I29" s="105">
        <v>186543803.07</v>
      </c>
    </row>
    <row r="30" spans="1:9" ht="12.75">
      <c r="A30" s="12" t="s">
        <v>181</v>
      </c>
      <c r="B30" s="13" t="s">
        <v>182</v>
      </c>
      <c r="C30" s="105">
        <v>79740865.62</v>
      </c>
      <c r="D30" s="24">
        <f t="shared" si="1"/>
        <v>-16117412.460000008</v>
      </c>
      <c r="E30" s="105">
        <v>63623453.16</v>
      </c>
      <c r="F30" s="24">
        <f t="shared" si="1"/>
        <v>1242951.6799999923</v>
      </c>
      <c r="G30" s="105">
        <v>80983817.3</v>
      </c>
      <c r="H30" s="24">
        <f t="shared" si="0"/>
        <v>23171241.739999995</v>
      </c>
      <c r="I30" s="105">
        <v>102912107.36</v>
      </c>
    </row>
    <row r="31" spans="1:9" ht="12.75">
      <c r="A31" s="12" t="s">
        <v>183</v>
      </c>
      <c r="B31" s="13" t="s">
        <v>184</v>
      </c>
      <c r="C31" s="105">
        <v>52216309.79</v>
      </c>
      <c r="D31" s="24">
        <f t="shared" si="1"/>
        <v>61026962.6</v>
      </c>
      <c r="E31" s="105">
        <v>113243272.39</v>
      </c>
      <c r="F31" s="24">
        <f t="shared" si="1"/>
        <v>59837300.470000006</v>
      </c>
      <c r="G31" s="105">
        <v>112053610.26</v>
      </c>
      <c r="H31" s="24">
        <f t="shared" si="0"/>
        <v>62617431.75000001</v>
      </c>
      <c r="I31" s="105">
        <v>114833741.54</v>
      </c>
    </row>
    <row r="32" spans="1:9" ht="25.5">
      <c r="A32" s="12" t="s">
        <v>185</v>
      </c>
      <c r="B32" s="13" t="s">
        <v>186</v>
      </c>
      <c r="C32" s="105">
        <v>431907.9</v>
      </c>
      <c r="D32" s="24">
        <f t="shared" si="1"/>
        <v>0</v>
      </c>
      <c r="E32" s="105">
        <v>431907.9</v>
      </c>
      <c r="F32" s="24">
        <f t="shared" si="1"/>
        <v>5938.799999999988</v>
      </c>
      <c r="G32" s="105">
        <v>437846.7</v>
      </c>
      <c r="H32" s="24">
        <f t="shared" si="0"/>
        <v>5938.799999999988</v>
      </c>
      <c r="I32" s="105">
        <v>437846.7</v>
      </c>
    </row>
    <row r="33" spans="1:9" s="11" customFormat="1" ht="17.25" customHeight="1">
      <c r="A33" s="9" t="s">
        <v>386</v>
      </c>
      <c r="B33" s="10" t="s">
        <v>388</v>
      </c>
      <c r="C33" s="104">
        <f>C34</f>
        <v>898970.1</v>
      </c>
      <c r="D33" s="23">
        <f t="shared" si="1"/>
        <v>1119732.65</v>
      </c>
      <c r="E33" s="104">
        <f>E34</f>
        <v>2018702.75</v>
      </c>
      <c r="F33" s="23">
        <f t="shared" si="1"/>
        <v>1811527.2599999998</v>
      </c>
      <c r="G33" s="104">
        <f>G34</f>
        <v>2710497.36</v>
      </c>
      <c r="H33" s="23">
        <f t="shared" si="0"/>
        <v>1811527.2599999998</v>
      </c>
      <c r="I33" s="104">
        <f>I34</f>
        <v>2710497.36</v>
      </c>
    </row>
    <row r="34" spans="1:9" ht="25.5">
      <c r="A34" s="12" t="s">
        <v>387</v>
      </c>
      <c r="B34" s="13" t="s">
        <v>389</v>
      </c>
      <c r="C34" s="105">
        <v>898970.1</v>
      </c>
      <c r="D34" s="24">
        <f t="shared" si="1"/>
        <v>1119732.65</v>
      </c>
      <c r="E34" s="105">
        <v>2018702.75</v>
      </c>
      <c r="F34" s="24">
        <f t="shared" si="1"/>
        <v>1811527.2599999998</v>
      </c>
      <c r="G34" s="105">
        <v>2710497.36</v>
      </c>
      <c r="H34" s="24">
        <f t="shared" si="0"/>
        <v>1811527.2599999998</v>
      </c>
      <c r="I34" s="105">
        <v>2710497.36</v>
      </c>
    </row>
    <row r="35" spans="1:9" s="11" customFormat="1" ht="13.5">
      <c r="A35" s="9" t="s">
        <v>187</v>
      </c>
      <c r="B35" s="10" t="s">
        <v>188</v>
      </c>
      <c r="C35" s="106">
        <f>SUM(C36:C41)</f>
        <v>2256217553.27</v>
      </c>
      <c r="D35" s="23">
        <f t="shared" si="1"/>
        <v>36486225.86000013</v>
      </c>
      <c r="E35" s="106">
        <f>SUM(E36:E41)</f>
        <v>2292703779.13</v>
      </c>
      <c r="F35" s="23">
        <f t="shared" si="1"/>
        <v>128274486.97000027</v>
      </c>
      <c r="G35" s="106">
        <f>SUM(G36:G41)</f>
        <v>2384492040.2400002</v>
      </c>
      <c r="H35" s="23">
        <f t="shared" si="0"/>
        <v>132146749.9300003</v>
      </c>
      <c r="I35" s="106">
        <f>SUM(I36:I41)</f>
        <v>2388364303.2000003</v>
      </c>
    </row>
    <row r="36" spans="1:9" ht="12.75">
      <c r="A36" s="12" t="s">
        <v>189</v>
      </c>
      <c r="B36" s="13" t="s">
        <v>190</v>
      </c>
      <c r="C36" s="105">
        <v>830005821.87</v>
      </c>
      <c r="D36" s="24">
        <f t="shared" si="1"/>
        <v>16724229.23000002</v>
      </c>
      <c r="E36" s="105">
        <v>846730051.1</v>
      </c>
      <c r="F36" s="24">
        <f t="shared" si="1"/>
        <v>34718532.74000001</v>
      </c>
      <c r="G36" s="105">
        <v>864724354.61</v>
      </c>
      <c r="H36" s="24">
        <f t="shared" si="0"/>
        <v>41661814.93999994</v>
      </c>
      <c r="I36" s="105">
        <v>871667636.81</v>
      </c>
    </row>
    <row r="37" spans="1:9" s="11" customFormat="1" ht="12.75">
      <c r="A37" s="12" t="s">
        <v>191</v>
      </c>
      <c r="B37" s="13" t="s">
        <v>192</v>
      </c>
      <c r="C37" s="105">
        <v>751232341.72</v>
      </c>
      <c r="D37" s="24">
        <f t="shared" si="1"/>
        <v>3741822.629999995</v>
      </c>
      <c r="E37" s="105">
        <v>754974164.35</v>
      </c>
      <c r="F37" s="24">
        <f t="shared" si="1"/>
        <v>64179132.639999986</v>
      </c>
      <c r="G37" s="105">
        <v>815411474.36</v>
      </c>
      <c r="H37" s="24">
        <f t="shared" si="0"/>
        <v>60443435.129999995</v>
      </c>
      <c r="I37" s="105">
        <v>811675776.85</v>
      </c>
    </row>
    <row r="38" spans="1:9" ht="12.75">
      <c r="A38" s="12" t="s">
        <v>193</v>
      </c>
      <c r="B38" s="13" t="s">
        <v>194</v>
      </c>
      <c r="C38" s="105">
        <v>447046732.97</v>
      </c>
      <c r="D38" s="24">
        <f t="shared" si="1"/>
        <v>1294185.719999969</v>
      </c>
      <c r="E38" s="105">
        <v>448340918.69</v>
      </c>
      <c r="F38" s="24">
        <f t="shared" si="1"/>
        <v>11068071.25</v>
      </c>
      <c r="G38" s="105">
        <v>458114804.22</v>
      </c>
      <c r="H38" s="24">
        <f t="shared" si="0"/>
        <v>10640240.159999967</v>
      </c>
      <c r="I38" s="105">
        <v>457686973.13</v>
      </c>
    </row>
    <row r="39" spans="1:9" ht="25.5">
      <c r="A39" s="12" t="s">
        <v>334</v>
      </c>
      <c r="B39" s="13" t="s">
        <v>335</v>
      </c>
      <c r="C39" s="105">
        <v>2465414.73</v>
      </c>
      <c r="D39" s="24">
        <f t="shared" si="1"/>
        <v>-1567230</v>
      </c>
      <c r="E39" s="105">
        <v>898184.73</v>
      </c>
      <c r="F39" s="24">
        <f t="shared" si="1"/>
        <v>-1567319</v>
      </c>
      <c r="G39" s="105">
        <v>898095.73</v>
      </c>
      <c r="H39" s="24">
        <f t="shared" si="0"/>
        <v>-1910294.73</v>
      </c>
      <c r="I39" s="105">
        <v>555120</v>
      </c>
    </row>
    <row r="40" spans="1:9" ht="12.75">
      <c r="A40" s="12" t="s">
        <v>195</v>
      </c>
      <c r="B40" s="13" t="s">
        <v>196</v>
      </c>
      <c r="C40" s="105">
        <v>41294727.08</v>
      </c>
      <c r="D40" s="24">
        <f t="shared" si="1"/>
        <v>9122003.160000004</v>
      </c>
      <c r="E40" s="105">
        <v>50416730.24</v>
      </c>
      <c r="F40" s="24">
        <f t="shared" si="1"/>
        <v>10376463.800000004</v>
      </c>
      <c r="G40" s="105">
        <v>51671190.88</v>
      </c>
      <c r="H40" s="24">
        <f t="shared" si="0"/>
        <v>12284832.240000002</v>
      </c>
      <c r="I40" s="105">
        <v>53579559.32</v>
      </c>
    </row>
    <row r="41" spans="1:9" ht="12.75">
      <c r="A41" s="12" t="s">
        <v>197</v>
      </c>
      <c r="B41" s="13" t="s">
        <v>198</v>
      </c>
      <c r="C41" s="105">
        <v>184172514.9</v>
      </c>
      <c r="D41" s="24">
        <f t="shared" si="1"/>
        <v>7171215.120000005</v>
      </c>
      <c r="E41" s="105">
        <v>191343730.02</v>
      </c>
      <c r="F41" s="24">
        <f t="shared" si="1"/>
        <v>9499605.539999992</v>
      </c>
      <c r="G41" s="105">
        <v>193672120.44</v>
      </c>
      <c r="H41" s="24">
        <f t="shared" si="0"/>
        <v>9026722.189999998</v>
      </c>
      <c r="I41" s="105">
        <v>193199237.09</v>
      </c>
    </row>
    <row r="42" spans="1:9" s="14" customFormat="1" ht="13.5">
      <c r="A42" s="9" t="s">
        <v>199</v>
      </c>
      <c r="B42" s="10" t="s">
        <v>200</v>
      </c>
      <c r="C42" s="106">
        <f>C43</f>
        <v>262564893.44</v>
      </c>
      <c r="D42" s="23">
        <f t="shared" si="1"/>
        <v>22408487.930000007</v>
      </c>
      <c r="E42" s="106">
        <f>E43</f>
        <v>284973381.37</v>
      </c>
      <c r="F42" s="23">
        <f t="shared" si="1"/>
        <v>41852214.07999998</v>
      </c>
      <c r="G42" s="106">
        <f>G43</f>
        <v>304417107.52</v>
      </c>
      <c r="H42" s="23">
        <f t="shared" si="0"/>
        <v>42466258.850000024</v>
      </c>
      <c r="I42" s="106">
        <f>I43</f>
        <v>305031152.29</v>
      </c>
    </row>
    <row r="43" spans="1:9" s="11" customFormat="1" ht="12.75">
      <c r="A43" s="12" t="s">
        <v>201</v>
      </c>
      <c r="B43" s="13" t="s">
        <v>202</v>
      </c>
      <c r="C43" s="105">
        <v>262564893.44</v>
      </c>
      <c r="D43" s="24">
        <f t="shared" si="1"/>
        <v>22408487.930000007</v>
      </c>
      <c r="E43" s="105">
        <v>284973381.37</v>
      </c>
      <c r="F43" s="24">
        <f t="shared" si="1"/>
        <v>41852214.07999998</v>
      </c>
      <c r="G43" s="105">
        <v>304417107.52</v>
      </c>
      <c r="H43" s="24">
        <f t="shared" si="0"/>
        <v>42466258.850000024</v>
      </c>
      <c r="I43" s="105">
        <v>305031152.29</v>
      </c>
    </row>
    <row r="44" spans="1:9" s="14" customFormat="1" ht="13.5">
      <c r="A44" s="9" t="s">
        <v>203</v>
      </c>
      <c r="B44" s="10" t="s">
        <v>204</v>
      </c>
      <c r="C44" s="106">
        <f>SUM(C45:C48)</f>
        <v>93869926.28</v>
      </c>
      <c r="D44" s="23">
        <f t="shared" si="1"/>
        <v>0</v>
      </c>
      <c r="E44" s="106">
        <f>SUM(E45:E48)</f>
        <v>93869926.28</v>
      </c>
      <c r="F44" s="23">
        <f t="shared" si="1"/>
        <v>3048686.799999997</v>
      </c>
      <c r="G44" s="106">
        <f>SUM(G45:G48)</f>
        <v>96918613.08</v>
      </c>
      <c r="H44" s="23">
        <f t="shared" si="0"/>
        <v>3057186.399999991</v>
      </c>
      <c r="I44" s="106">
        <f>SUM(I45:I48)</f>
        <v>96927112.67999999</v>
      </c>
    </row>
    <row r="45" spans="1:9" s="11" customFormat="1" ht="12.75">
      <c r="A45" s="12" t="s">
        <v>205</v>
      </c>
      <c r="B45" s="13" t="s">
        <v>206</v>
      </c>
      <c r="C45" s="105">
        <v>10735527.48</v>
      </c>
      <c r="D45" s="24">
        <f t="shared" si="1"/>
        <v>0</v>
      </c>
      <c r="E45" s="105">
        <v>10735527.48</v>
      </c>
      <c r="F45" s="24">
        <f t="shared" si="1"/>
        <v>0</v>
      </c>
      <c r="G45" s="105">
        <v>10735527.48</v>
      </c>
      <c r="H45" s="24">
        <f t="shared" si="0"/>
        <v>8499.599999999627</v>
      </c>
      <c r="I45" s="105">
        <v>10744027.08</v>
      </c>
    </row>
    <row r="46" spans="1:9" ht="12.75">
      <c r="A46" s="12" t="s">
        <v>207</v>
      </c>
      <c r="B46" s="13" t="s">
        <v>208</v>
      </c>
      <c r="C46" s="105">
        <v>3608500</v>
      </c>
      <c r="D46" s="24">
        <f t="shared" si="1"/>
        <v>0</v>
      </c>
      <c r="E46" s="105">
        <v>3608500</v>
      </c>
      <c r="F46" s="24">
        <f t="shared" si="1"/>
        <v>-134400</v>
      </c>
      <c r="G46" s="105">
        <v>3474100</v>
      </c>
      <c r="H46" s="24">
        <f t="shared" si="0"/>
        <v>-134400</v>
      </c>
      <c r="I46" s="105">
        <v>3474100</v>
      </c>
    </row>
    <row r="47" spans="1:9" ht="12.75">
      <c r="A47" s="12" t="s">
        <v>209</v>
      </c>
      <c r="B47" s="13" t="s">
        <v>210</v>
      </c>
      <c r="C47" s="105">
        <v>64564100</v>
      </c>
      <c r="D47" s="24">
        <f t="shared" si="1"/>
        <v>0</v>
      </c>
      <c r="E47" s="105">
        <v>64564100</v>
      </c>
      <c r="F47" s="24">
        <f t="shared" si="1"/>
        <v>3510100</v>
      </c>
      <c r="G47" s="105">
        <v>68074200</v>
      </c>
      <c r="H47" s="24">
        <f t="shared" si="0"/>
        <v>3510100</v>
      </c>
      <c r="I47" s="105">
        <v>68074200</v>
      </c>
    </row>
    <row r="48" spans="1:9" ht="25.5">
      <c r="A48" s="12" t="s">
        <v>244</v>
      </c>
      <c r="B48" s="13" t="s">
        <v>245</v>
      </c>
      <c r="C48" s="105">
        <v>14961798.8</v>
      </c>
      <c r="D48" s="24">
        <f t="shared" si="1"/>
        <v>0</v>
      </c>
      <c r="E48" s="105">
        <v>14961798.8</v>
      </c>
      <c r="F48" s="24">
        <f t="shared" si="1"/>
        <v>-327013.2000000011</v>
      </c>
      <c r="G48" s="105">
        <v>14634785.6</v>
      </c>
      <c r="H48" s="24">
        <f t="shared" si="0"/>
        <v>-327013.2000000011</v>
      </c>
      <c r="I48" s="105">
        <v>14634785.6</v>
      </c>
    </row>
    <row r="49" spans="1:9" s="14" customFormat="1" ht="13.5">
      <c r="A49" s="9" t="s">
        <v>211</v>
      </c>
      <c r="B49" s="10" t="s">
        <v>212</v>
      </c>
      <c r="C49" s="106">
        <f>C50</f>
        <v>1500000</v>
      </c>
      <c r="D49" s="23">
        <f t="shared" si="1"/>
        <v>6815789.47</v>
      </c>
      <c r="E49" s="106">
        <f>E50</f>
        <v>8315789.47</v>
      </c>
      <c r="F49" s="23">
        <f t="shared" si="1"/>
        <v>6495962.87</v>
      </c>
      <c r="G49" s="106">
        <f>G50</f>
        <v>7995962.87</v>
      </c>
      <c r="H49" s="23">
        <f t="shared" si="0"/>
        <v>6309772.57</v>
      </c>
      <c r="I49" s="106">
        <f>I50</f>
        <v>7809772.57</v>
      </c>
    </row>
    <row r="50" spans="1:9" ht="25.5">
      <c r="A50" s="12" t="s">
        <v>213</v>
      </c>
      <c r="B50" s="13" t="s">
        <v>214</v>
      </c>
      <c r="C50" s="105">
        <v>1500000</v>
      </c>
      <c r="D50" s="24">
        <f t="shared" si="1"/>
        <v>6815789.47</v>
      </c>
      <c r="E50" s="105">
        <v>8315789.47</v>
      </c>
      <c r="F50" s="24">
        <f t="shared" si="1"/>
        <v>6495962.87</v>
      </c>
      <c r="G50" s="105">
        <v>7995962.87</v>
      </c>
      <c r="H50" s="24">
        <f t="shared" si="0"/>
        <v>6309772.57</v>
      </c>
      <c r="I50" s="105">
        <v>7809772.57</v>
      </c>
    </row>
    <row r="51" spans="1:9" s="11" customFormat="1" ht="13.5">
      <c r="A51" s="9" t="s">
        <v>215</v>
      </c>
      <c r="B51" s="10" t="s">
        <v>216</v>
      </c>
      <c r="C51" s="106">
        <f>C52</f>
        <v>4799291.34</v>
      </c>
      <c r="D51" s="23">
        <f t="shared" si="1"/>
        <v>0</v>
      </c>
      <c r="E51" s="106">
        <f>E52</f>
        <v>4799291.34</v>
      </c>
      <c r="F51" s="23">
        <f t="shared" si="1"/>
        <v>-42735.46999999974</v>
      </c>
      <c r="G51" s="106">
        <f>G52</f>
        <v>4756555.87</v>
      </c>
      <c r="H51" s="23">
        <f t="shared" si="0"/>
        <v>-288893.88999999966</v>
      </c>
      <c r="I51" s="106">
        <f>I52</f>
        <v>4510397.45</v>
      </c>
    </row>
    <row r="52" spans="1:9" ht="12.75">
      <c r="A52" s="12" t="s">
        <v>217</v>
      </c>
      <c r="B52" s="13" t="s">
        <v>218</v>
      </c>
      <c r="C52" s="105">
        <v>4799291.34</v>
      </c>
      <c r="D52" s="24">
        <f t="shared" si="1"/>
        <v>0</v>
      </c>
      <c r="E52" s="105">
        <v>4799291.34</v>
      </c>
      <c r="F52" s="24">
        <f t="shared" si="1"/>
        <v>-42735.46999999974</v>
      </c>
      <c r="G52" s="105">
        <v>4756555.87</v>
      </c>
      <c r="H52" s="24">
        <f t="shared" si="0"/>
        <v>-288893.88999999966</v>
      </c>
      <c r="I52" s="105">
        <v>4510397.45</v>
      </c>
    </row>
    <row r="53" spans="1:9" s="14" customFormat="1" ht="25.5">
      <c r="A53" s="9" t="s">
        <v>219</v>
      </c>
      <c r="B53" s="10" t="s">
        <v>220</v>
      </c>
      <c r="C53" s="106">
        <f>C54</f>
        <v>25533794.16</v>
      </c>
      <c r="D53" s="23">
        <f t="shared" si="1"/>
        <v>-567059.6099999994</v>
      </c>
      <c r="E53" s="106">
        <f>E54</f>
        <v>24966734.55</v>
      </c>
      <c r="F53" s="23">
        <f t="shared" si="1"/>
        <v>1151455.3200000003</v>
      </c>
      <c r="G53" s="106">
        <f>G54</f>
        <v>26685249.48</v>
      </c>
      <c r="H53" s="23">
        <f t="shared" si="0"/>
        <v>11052.039999999106</v>
      </c>
      <c r="I53" s="106">
        <f>I54</f>
        <v>25544846.2</v>
      </c>
    </row>
    <row r="54" spans="1:9" s="11" customFormat="1" ht="25.5">
      <c r="A54" s="15" t="s">
        <v>221</v>
      </c>
      <c r="B54" s="16" t="s">
        <v>222</v>
      </c>
      <c r="C54" s="105">
        <v>25533794.16</v>
      </c>
      <c r="D54" s="24">
        <f t="shared" si="1"/>
        <v>-567059.6099999994</v>
      </c>
      <c r="E54" s="105">
        <v>24966734.55</v>
      </c>
      <c r="F54" s="24">
        <f t="shared" si="1"/>
        <v>1151455.3200000003</v>
      </c>
      <c r="G54" s="105">
        <v>26685249.48</v>
      </c>
      <c r="H54" s="24">
        <f t="shared" si="0"/>
        <v>11052.039999999106</v>
      </c>
      <c r="I54" s="105">
        <v>25544846.2</v>
      </c>
    </row>
    <row r="55" spans="1:9" s="17" customFormat="1" ht="20.25" customHeight="1">
      <c r="A55" s="115" t="s">
        <v>223</v>
      </c>
      <c r="B55" s="115"/>
      <c r="C55" s="107">
        <f>C8+C17+C22+C28+C35+C42+C44+C49+C51+C53+C33</f>
        <v>3461692270.1800003</v>
      </c>
      <c r="D55" s="107">
        <f t="shared" si="1"/>
        <v>211846789.64999962</v>
      </c>
      <c r="E55" s="107">
        <f>E8+E17+E22+E28+E35+E42+E44+E49+E51+E53+E33</f>
        <v>3673539059.83</v>
      </c>
      <c r="F55" s="107">
        <f t="shared" si="1"/>
        <v>477092069.7999997</v>
      </c>
      <c r="G55" s="107">
        <f>G8+G17+G22+G28+G35+G42+G44+G49+G51+G53+G33</f>
        <v>3938784339.98</v>
      </c>
      <c r="H55" s="107">
        <f t="shared" si="0"/>
        <v>512325816.8399997</v>
      </c>
      <c r="I55" s="107">
        <f>I8+I17+I22+I28+I35+I42+I44+I49+I51+I53+I33</f>
        <v>3974018087.02</v>
      </c>
    </row>
    <row r="57" spans="3:9" ht="12.75" hidden="1">
      <c r="C57" s="37">
        <f>'[1]РСД 113'!F718</f>
        <v>3461692270.18</v>
      </c>
      <c r="D57" s="37">
        <f>E57-C57</f>
        <v>211846789.6500001</v>
      </c>
      <c r="E57" s="37">
        <f>'[1]РСД 52'!F812</f>
        <v>3673539059.83</v>
      </c>
      <c r="F57" s="37">
        <f>G57-C57</f>
        <v>477092069.8000002</v>
      </c>
      <c r="G57" s="37">
        <f>'[1]РСД 103'!F857</f>
        <v>3938784339.98</v>
      </c>
      <c r="H57" s="37">
        <f>I57-C57</f>
        <v>512325816.84000015</v>
      </c>
      <c r="I57" s="37">
        <f>'[1]РСД 128'!F879</f>
        <v>3974018087.02</v>
      </c>
    </row>
    <row r="58" ht="12.75" hidden="1"/>
    <row r="59" spans="3:9" ht="12.75" hidden="1">
      <c r="C59" s="37">
        <f aca="true" t="shared" si="2" ref="C59:I59">C57-C55</f>
        <v>0</v>
      </c>
      <c r="D59" s="37">
        <f t="shared" si="2"/>
        <v>4.76837158203125E-07</v>
      </c>
      <c r="E59" s="37">
        <f t="shared" si="2"/>
        <v>0</v>
      </c>
      <c r="F59" s="37">
        <f t="shared" si="2"/>
        <v>4.76837158203125E-07</v>
      </c>
      <c r="G59" s="37">
        <f t="shared" si="2"/>
        <v>0</v>
      </c>
      <c r="H59" s="37">
        <f t="shared" si="2"/>
        <v>4.76837158203125E-07</v>
      </c>
      <c r="I59" s="37">
        <f t="shared" si="2"/>
        <v>0</v>
      </c>
    </row>
  </sheetData>
  <sheetProtection/>
  <mergeCells count="1">
    <mergeCell ref="A55:B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2022-03-22T14:05:18Z</cp:lastPrinted>
  <dcterms:created xsi:type="dcterms:W3CDTF">2003-08-14T15:25:08Z</dcterms:created>
  <dcterms:modified xsi:type="dcterms:W3CDTF">2024-03-28T08:11:35Z</dcterms:modified>
  <cp:category/>
  <cp:version/>
  <cp:contentType/>
  <cp:contentStatus/>
</cp:coreProperties>
</file>