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<sst xmlns="http://schemas.openxmlformats.org/spreadsheetml/2006/main" count="276" uniqueCount="275">
  <si>
    <t>Приложение № 4</t>
  </si>
  <si>
    <t xml:space="preserve">                 к решению Совета депутатов ЗАТО Александровск</t>
  </si>
  <si>
    <t xml:space="preserve">от                           2020 года  №     </t>
  </si>
  <si>
    <t>Объем поступлений доходов местного бюджета ЗАТО Александровск  на 2021 год и на плановый период 2022 и 2023 годов</t>
  </si>
  <si>
    <t>рублей, копеек</t>
  </si>
  <si>
    <t>Коды бюджетной классификации Российской Федерации</t>
  </si>
  <si>
    <t>Наименование доходов</t>
  </si>
  <si>
    <t>2021 год</t>
  </si>
  <si>
    <t>2022 год</t>
  </si>
  <si>
    <t>2023 год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</si>
  <si>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</si>
  <si>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</si>
  <si>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</si>
  <si>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</si>
  <si>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</si>
  <si>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</si>
  <si>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</si>
  <si>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</si>
  <si>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</si>
  <si>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</si>
  <si>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</si>
  <si>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</si>
  <si>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</si>
  <si>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</si>
  <si>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</si>
  <si>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</si>
  <si>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</si>
  <si>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</si>
  <si>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</si>
  <si>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</si>
  <si>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</si>
  <si>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</si>
  <si>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</si>
  <si>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</si>
  <si>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</si>
  <si>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</si>
  <si>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</si>
  <si>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</si>
  <si>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</si>
  <si>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</si>
  <si>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</si>
  <si>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</si>
  <si>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</si>
  <si>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</si>
  <si>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</si>
  <si>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000 1 05 02000 02 0000 110</t>
  </si>
  <si>
    <t>Единый налог на вмененый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</si>
  <si>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</si>
  <si>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</si>
  <si>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</si>
  <si>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</si>
  <si>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</si>
  <si>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</si>
  <si>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</si>
  <si>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</si>
  <si>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</si>
  <si>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</si>
  <si>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</si>
  <si>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</si>
  <si>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</si>
  <si>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</si>
  <si>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</si>
  <si>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</si>
  <si>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</si>
  <si>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</si>
  <si>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</si>
  <si>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</si>
  <si>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</si>
  <si>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</si>
  <si>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</si>
  <si>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</si>
  <si>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</si>
  <si>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</si>
  <si>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000 1 08 07150 01 1000 110</t>
  </si>
  <si>
    <t xml:space="preserve">Государственная пошлина за выдачу разрешения на установку рекламной конструкции 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</si>
  <si>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</si>
  <si>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</si>
  <si>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</si>
  <si>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</si>
  <si>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</si>
  <si>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</si>
  <si>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</si>
  <si>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</si>
  <si>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</si>
  <si>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</si>
  <si>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</si>
  <si>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</si>
  <si>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</si>
  <si>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</si>
  <si>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</si>
  <si>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</si>
  <si>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</si>
  <si>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</si>
  <si>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</si>
  <si>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</si>
  <si>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</si>
  <si>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</si>
  <si>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</si>
  <si>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</si>
  <si>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</si>
  <si>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</si>
  <si>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</si>
  <si>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</si>
  <si>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</si>
  <si>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</si>
  <si>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</si>
  <si>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</si>
  <si>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</si>
  <si>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</si>
  <si>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</si>
  <si>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</si>
  <si>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</si>
  <si>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000 1 12 01041 01 0000 120</t>
  </si>
  <si>
    <t>Плата за размещение отходов производства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</si>
  <si>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</si>
  <si>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</si>
  <si>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</si>
  <si>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</si>
  <si>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</si>
  <si>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</si>
  <si>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</si>
  <si>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</si>
  <si>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</si>
  <si>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</si>
  <si>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</si>
  <si>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</si>
  <si>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</si>
  <si>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</si>
  <si>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000 1 13 02990 00 0000 130</t>
  </si>
  <si>
    <t>Прочие 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</si>
  <si>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</si>
  <si>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</si>
  <si>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</si>
  <si>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</si>
  <si>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</si>
  <si>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</si>
  <si>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</si>
  <si>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</si>
  <si>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</si>
  <si>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</si>
  <si>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</si>
  <si>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</si>
  <si>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</si>
  <si>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</si>
  <si>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</si>
  <si>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</si>
  <si>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</si>
  <si>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</si>
  <si>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</si>
  <si>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</si>
  <si>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</si>
  <si>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</si>
  <si>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</si>
  <si>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</si>
  <si>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</si>
  <si>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</si>
  <si>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</si>
  <si>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</si>
  <si>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</si>
  <si>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</si>
  <si>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</si>
  <si>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</si>
  <si>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</si>
  <si>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</si>
  <si>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</si>
  <si>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</si>
  <si>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</si>
  <si>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</si>
  <si>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</si>
  <si>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</si>
  <si>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</si>
  <si>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</si>
  <si>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</si>
  <si>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</si>
  <si>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</si>
  <si>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</si>
  <si>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</si>
  <si>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</si>
  <si>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</si>
  <si>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</si>
  <si>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</si>
  <si>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</si>
  <si>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</si>
  <si>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</si>
  <si>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000 1 16 10000 00 0000 140</t>
  </si>
  <si>
    <t>Платежи в целях возмещения причиненного ущерба (убытков)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</si>
  <si>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</si>
  <si>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</si>
  <si>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</si>
  <si>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</si>
  <si>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</si>
  <si>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</si>
  <si>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</si>
  <si>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</si>
  <si>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</si>
  <si>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</si>
  <si>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</si>
  <si>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обеспеченнности</t>
  </si>
  <si>
    <t>000 2 02 15001 04 0000 150</t>
  </si>
  <si>
    <t>Дотации бюджетам городских округов на выравнивание бюджетной обеспеченнности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</si>
  <si>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</si>
  <si>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</si>
  <si>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</si>
  <si>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</si>
  <si>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000 2 02 15010 00 0000 150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</si>
  <si>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</si>
  <si>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000 2 02 15010 04 0000 150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</si>
  <si>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</si>
  <si>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</si>
  <si>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</si>
  <si>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</si>
  <si>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</si>
  <si>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</si>
  <si>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</si>
  <si>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</si>
  <si>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</si>
  <si>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</si>
  <si>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</si>
  <si>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</si>
  <si>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</si>
  <si>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</si>
  <si>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</si>
  <si>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000 2 02 25519 00 0000 150</t>
  </si>
  <si>
    <t>Субсидия бюджетам на поддержку отрасли культуры</t>
  </si>
  <si>
    <t>000 2 02 25519 04 0000 150</t>
  </si>
  <si>
    <t>Субсидия бюджетам городских округов на поддержку отрасли культуры</t>
  </si>
  <si>
    <t>000 2 02 29999 00 0000 150</t>
  </si>
  <si>
    <t>Прочие субсидии</t>
  </si>
  <si>
    <t>000 2 02 29999 04 0000 150</t>
  </si>
  <si>
    <t>Прочие субсидии бюджетам городских округов</t>
  </si>
  <si>
    <t>000 2 02 30000 00 0000 150</t>
  </si>
  <si>
    <t>Субвенции бюджетам бюджетной системы Российской Федерации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</si>
  <si>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</si>
  <si>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</si>
  <si>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</si>
  <si>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</si>
  <si>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>000 2 02 30027 00 0000 150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</si>
  <si>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</si>
  <si>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</si>
  <si>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</si>
  <si>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</si>
  <si>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</si>
  <si>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</si>
  <si>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</si>
  <si>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</si>
  <si>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</si>
  <si>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</si>
  <si>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</si>
  <si>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</si>
  <si>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</si>
  <si>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</si>
  <si>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</si>
  <si>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</si>
  <si>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</si>
  <si>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</si>
  <si>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</si>
  <si>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000 2 02 39998 00 0000 150</t>
  </si>
  <si>
    <t>Единая субвенция местным бюджетам</t>
  </si>
  <si>
    <t>000 2 02 39998 04 0000 150</t>
  </si>
  <si>
    <t>Единая субвенция бюджетам городских округов</t>
  </si>
  <si>
    <t>000 2 02 40000 00 0000 150</t>
  </si>
  <si>
    <t>Иные межбюджетные трансферты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</si>
  <si>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</si>
  <si>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</si>
  <si>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</si>
  <si>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</si>
  <si>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</si>
  <si>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</si>
  <si>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</si>
  <si>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</si>
  <si>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</si>
  <si>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</si>
  <si>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</si>
  <si>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</si>
  <si>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ИТОГО ДОХОДОВ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</si>
</sst>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 Cyr"/>
      <family val="0"/>
    </font>
    <font>
      <b/>
      <sz val="12"/>
      <color indexed="8"/>
      <name val="Arial Cyr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53" applyFont="1" applyFill="1">
      <alignment/>
      <protection/>
    </xf>
    <xf numFmtId="0" fontId="4" fillId="0" borderId="0" xfId="53" applyFont="1" applyFill="1" applyAlignment="1">
      <alignment/>
      <protection/>
    </xf>
    <xf numFmtId="0" fontId="4" fillId="0" borderId="0" xfId="53" applyFont="1" applyFill="1" applyAlignment="1">
      <alignment horizontal="right"/>
      <protection/>
    </xf>
    <xf numFmtId="4" fontId="5" fillId="0" borderId="0" xfId="53" applyNumberFormat="1" applyFont="1" applyFill="1">
      <alignment/>
      <protection/>
    </xf>
    <xf numFmtId="0" fontId="4" fillId="0" borderId="0" xfId="53" applyFont="1" applyFill="1">
      <alignment/>
      <protection/>
    </xf>
    <xf numFmtId="0" fontId="6" fillId="0" borderId="0" xfId="53" applyFont="1" applyFill="1" applyAlignment="1">
      <alignment horizontal="right"/>
      <protection/>
    </xf>
    <xf numFmtId="0" fontId="46" fillId="0" borderId="0" xfId="33" applyFont="1">
      <alignment horizont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vertical="center" wrapText="1"/>
      <protection/>
    </xf>
    <xf numFmtId="4" fontId="4" fillId="0" borderId="11" xfId="53" applyNumberFormat="1" applyFont="1" applyFill="1" applyBorder="1" applyAlignment="1">
      <alignment horizontal="right" vertical="center"/>
      <protection/>
    </xf>
    <xf numFmtId="4" fontId="3" fillId="0" borderId="0" xfId="53" applyNumberFormat="1" applyFont="1" applyFill="1">
      <alignment/>
      <protection/>
    </xf>
    <xf numFmtId="0" fontId="9" fillId="0" borderId="11" xfId="53" applyFont="1" applyFill="1" applyBorder="1" applyAlignment="1">
      <alignment vertical="center"/>
      <protection/>
    </xf>
    <xf numFmtId="4" fontId="9" fillId="0" borderId="11" xfId="53" applyNumberFormat="1" applyFont="1" applyFill="1" applyBorder="1" applyAlignment="1">
      <alignment horizontal="right" vertical="center"/>
      <protection/>
    </xf>
    <xf numFmtId="0" fontId="4" fillId="33" borderId="11" xfId="53" applyFont="1" applyFill="1" applyBorder="1" applyAlignment="1">
      <alignment horizontal="center" vertical="center"/>
      <protection/>
    </xf>
    <xf numFmtId="0" fontId="4" fillId="34" borderId="11" xfId="53" applyFont="1" applyFill="1" applyBorder="1" applyAlignment="1">
      <alignment vertical="center"/>
      <protection/>
    </xf>
    <xf numFmtId="4" fontId="4" fillId="34" borderId="11" xfId="53" applyNumberFormat="1" applyFont="1" applyFill="1" applyBorder="1" applyAlignment="1">
      <alignment horizontal="right" vertical="center"/>
      <protection/>
    </xf>
    <xf numFmtId="0" fontId="9" fillId="34" borderId="11" xfId="53" applyFont="1" applyFill="1" applyBorder="1" applyAlignment="1">
      <alignment horizontal="center" vertical="center"/>
      <protection/>
    </xf>
    <xf numFmtId="0" fontId="9" fillId="34" borderId="11" xfId="53" applyFont="1" applyFill="1" applyBorder="1" applyAlignment="1">
      <alignment vertical="center"/>
      <protection/>
    </xf>
    <xf numFmtId="4" fontId="9" fillId="34" borderId="11" xfId="53" applyNumberFormat="1" applyFont="1" applyFill="1" applyBorder="1" applyAlignment="1">
      <alignment horizontal="right" vertical="center"/>
      <protection/>
    </xf>
    <xf numFmtId="0" fontId="5" fillId="34" borderId="11" xfId="53" applyFont="1" applyFill="1" applyBorder="1" applyAlignment="1">
      <alignment horizontal="center" vertical="center"/>
      <protection/>
    </xf>
    <xf numFmtId="0" fontId="5" fillId="34" borderId="11" xfId="53" applyFont="1" applyFill="1" applyBorder="1" applyAlignment="1">
      <alignment vertical="center" wrapText="1"/>
      <protection/>
    </xf>
    <xf numFmtId="4" fontId="5" fillId="34" borderId="11" xfId="53" applyNumberFormat="1" applyFont="1" applyFill="1" applyBorder="1" applyAlignment="1">
      <alignment horizontal="right" vertical="center"/>
      <protection/>
    </xf>
    <xf numFmtId="4" fontId="5" fillId="34" borderId="11" xfId="0" applyNumberFormat="1" applyFont="1" applyFill="1" applyBorder="1" applyAlignment="1">
      <alignment horizontal="right" vertical="center"/>
    </xf>
    <xf numFmtId="0" fontId="4" fillId="33" borderId="11" xfId="53" applyFont="1" applyFill="1" applyBorder="1" applyAlignment="1">
      <alignment vertical="center" wrapText="1"/>
      <protection/>
    </xf>
    <xf numFmtId="0" fontId="9" fillId="34" borderId="11" xfId="53" applyFont="1" applyFill="1" applyBorder="1" applyAlignment="1">
      <alignment vertical="center" wrapText="1"/>
      <protection/>
    </xf>
    <xf numFmtId="0" fontId="9" fillId="34" borderId="11" xfId="53" applyFont="1" applyFill="1" applyBorder="1" applyAlignment="1">
      <alignment horizontal="justify" vertical="center" wrapText="1"/>
      <protection/>
    </xf>
    <xf numFmtId="0" fontId="5" fillId="0" borderId="0" xfId="53" applyFont="1" applyFill="1">
      <alignment/>
      <protection/>
    </xf>
    <xf numFmtId="0" fontId="10" fillId="0" borderId="0" xfId="53" applyFont="1" applyFill="1">
      <alignment/>
      <protection/>
    </xf>
    <xf numFmtId="0" fontId="5" fillId="34" borderId="11" xfId="53" applyFont="1" applyFill="1" applyBorder="1" applyAlignment="1">
      <alignment horizontal="justify" vertical="center" wrapText="1"/>
      <protection/>
    </xf>
    <xf numFmtId="49" fontId="5" fillId="34" borderId="11" xfId="53" applyNumberFormat="1" applyFont="1" applyFill="1" applyBorder="1" applyAlignment="1">
      <alignment vertical="center" wrapText="1"/>
      <protection/>
    </xf>
    <xf numFmtId="0" fontId="11" fillId="34" borderId="11" xfId="53" applyFont="1" applyFill="1" applyBorder="1" applyAlignment="1">
      <alignment horizontal="center" vertical="center"/>
      <protection/>
    </xf>
    <xf numFmtId="0" fontId="11" fillId="34" borderId="11" xfId="53" applyFont="1" applyFill="1" applyBorder="1" applyAlignment="1">
      <alignment vertical="center" wrapText="1"/>
      <protection/>
    </xf>
    <xf numFmtId="4" fontId="11" fillId="34" borderId="11" xfId="53" applyNumberFormat="1" applyFont="1" applyFill="1" applyBorder="1" applyAlignment="1">
      <alignment horizontal="right" vertical="center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justify" vertical="center" wrapText="1"/>
      <protection/>
    </xf>
    <xf numFmtId="2" fontId="9" fillId="34" borderId="11" xfId="53" applyNumberFormat="1" applyFont="1" applyFill="1" applyBorder="1" applyAlignment="1">
      <alignment horizontal="justify" vertical="center" wrapText="1"/>
      <protection/>
    </xf>
    <xf numFmtId="2" fontId="5" fillId="34" borderId="11" xfId="53" applyNumberFormat="1" applyFont="1" applyFill="1" applyBorder="1" applyAlignment="1">
      <alignment horizontal="left" vertical="center" wrapText="1"/>
      <protection/>
    </xf>
    <xf numFmtId="0" fontId="5" fillId="34" borderId="11" xfId="53" applyFont="1" applyFill="1" applyBorder="1" applyAlignment="1">
      <alignment horizontal="left" vertical="center" wrapText="1"/>
      <protection/>
    </xf>
    <xf numFmtId="0" fontId="4" fillId="33" borderId="11" xfId="53" applyFont="1" applyFill="1" applyBorder="1" applyAlignment="1">
      <alignment horizontal="left" vertical="center" wrapText="1"/>
      <protection/>
    </xf>
    <xf numFmtId="0" fontId="9" fillId="34" borderId="11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vertical="center" wrapText="1"/>
      <protection/>
    </xf>
    <xf numFmtId="0" fontId="9" fillId="0" borderId="0" xfId="53" applyFont="1" applyFill="1">
      <alignment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vertical="center" wrapText="1"/>
      <protection/>
    </xf>
    <xf numFmtId="4" fontId="5" fillId="0" borderId="11" xfId="53" applyNumberFormat="1" applyFont="1" applyFill="1" applyBorder="1" applyAlignment="1">
      <alignment horizontal="right" vertical="center"/>
      <protection/>
    </xf>
    <xf numFmtId="0" fontId="11" fillId="0" borderId="11" xfId="53" applyFont="1" applyFill="1" applyBorder="1" applyAlignment="1">
      <alignment vertical="center" wrapText="1"/>
      <protection/>
    </xf>
    <xf numFmtId="4" fontId="11" fillId="0" borderId="11" xfId="53" applyNumberFormat="1" applyFont="1" applyFill="1" applyBorder="1" applyAlignment="1">
      <alignment horizontal="right" vertical="center"/>
      <protection/>
    </xf>
    <xf numFmtId="0" fontId="4" fillId="0" borderId="11" xfId="53" applyFont="1" applyFill="1" applyBorder="1" applyAlignment="1">
      <alignment vertical="center"/>
      <protection/>
    </xf>
    <xf numFmtId="0" fontId="47" fillId="0" borderId="11" xfId="53" applyFont="1" applyFill="1" applyBorder="1" applyAlignment="1">
      <alignment horizontal="center" vertical="center"/>
      <protection/>
    </xf>
    <xf numFmtId="0" fontId="47" fillId="0" borderId="11" xfId="53" applyFont="1" applyFill="1" applyBorder="1" applyAlignment="1">
      <alignment vertical="center" wrapText="1"/>
      <protection/>
    </xf>
    <xf numFmtId="4" fontId="47" fillId="0" borderId="11" xfId="53" applyNumberFormat="1" applyFont="1" applyFill="1" applyBorder="1" applyAlignment="1">
      <alignment horizontal="right" vertical="center"/>
      <protection/>
    </xf>
    <xf numFmtId="0" fontId="48" fillId="0" borderId="0" xfId="53" applyFont="1" applyFill="1">
      <alignment/>
      <protection/>
    </xf>
    <xf numFmtId="4" fontId="5" fillId="0" borderId="11" xfId="0" applyNumberFormat="1" applyFont="1" applyFill="1" applyBorder="1" applyAlignment="1">
      <alignment horizontal="right" vertical="center"/>
    </xf>
    <xf numFmtId="0" fontId="11" fillId="33" borderId="11" xfId="53" applyFont="1" applyFill="1" applyBorder="1" applyAlignment="1">
      <alignment horizontal="center" vertical="center"/>
      <protection/>
    </xf>
    <xf numFmtId="0" fontId="11" fillId="33" borderId="11" xfId="53" applyFont="1" applyFill="1" applyBorder="1" applyAlignment="1">
      <alignment vertical="center" wrapText="1"/>
      <protection/>
    </xf>
    <xf numFmtId="4" fontId="11" fillId="33" borderId="11" xfId="53" applyNumberFormat="1" applyFont="1" applyFill="1" applyBorder="1" applyAlignment="1">
      <alignment horizontal="right" vertical="center"/>
      <protection/>
    </xf>
    <xf numFmtId="0" fontId="5" fillId="33" borderId="11" xfId="53" applyFont="1" applyFill="1" applyBorder="1" applyAlignment="1">
      <alignment horizontal="center" vertical="center"/>
      <protection/>
    </xf>
    <xf numFmtId="0" fontId="5" fillId="33" borderId="11" xfId="53" applyFont="1" applyFill="1" applyBorder="1" applyAlignment="1">
      <alignment vertical="center" wrapText="1"/>
      <protection/>
    </xf>
    <xf numFmtId="4" fontId="5" fillId="33" borderId="11" xfId="53" applyNumberFormat="1" applyFont="1" applyFill="1" applyBorder="1" applyAlignment="1">
      <alignment horizontal="right" vertical="center"/>
      <protection/>
    </xf>
    <xf numFmtId="4" fontId="5" fillId="33" borderId="11" xfId="0" applyNumberFormat="1" applyFont="1" applyFill="1" applyBorder="1" applyAlignment="1">
      <alignment horizontal="right" vertical="center"/>
    </xf>
    <xf numFmtId="0" fontId="9" fillId="33" borderId="11" xfId="53" applyFont="1" applyFill="1" applyBorder="1" applyAlignment="1">
      <alignment horizontal="center" vertical="center" wrapText="1"/>
      <protection/>
    </xf>
    <xf numFmtId="0" fontId="11" fillId="33" borderId="12" xfId="53" applyFont="1" applyFill="1" applyBorder="1" applyAlignment="1">
      <alignment horizontal="left" vertical="center" wrapText="1"/>
      <protection/>
    </xf>
    <xf numFmtId="4" fontId="9" fillId="33" borderId="11" xfId="53" applyNumberFormat="1" applyFont="1" applyFill="1" applyBorder="1" applyAlignment="1">
      <alignment horizontal="right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left" vertical="center" wrapText="1"/>
      <protection/>
    </xf>
    <xf numFmtId="4" fontId="5" fillId="33" borderId="11" xfId="53" applyNumberFormat="1" applyFont="1" applyFill="1" applyBorder="1" applyAlignment="1">
      <alignment horizontal="right" vertical="center" wrapText="1"/>
      <protection/>
    </xf>
    <xf numFmtId="0" fontId="9" fillId="33" borderId="12" xfId="53" applyFont="1" applyFill="1" applyBorder="1" applyAlignment="1">
      <alignment horizontal="left" vertical="center" wrapText="1"/>
      <protection/>
    </xf>
    <xf numFmtId="49" fontId="5" fillId="33" borderId="12" xfId="53" applyNumberFormat="1" applyFont="1" applyFill="1" applyBorder="1" applyAlignment="1">
      <alignment horizontal="left" vertical="center" wrapText="1"/>
      <protection/>
    </xf>
    <xf numFmtId="0" fontId="11" fillId="33" borderId="11" xfId="53" applyFont="1" applyFill="1" applyBorder="1" applyAlignment="1">
      <alignment horizontal="center" vertical="center" wrapText="1"/>
      <protection/>
    </xf>
    <xf numFmtId="49" fontId="11" fillId="33" borderId="12" xfId="53" applyNumberFormat="1" applyFont="1" applyFill="1" applyBorder="1" applyAlignment="1">
      <alignment horizontal="left" vertical="center" wrapText="1"/>
      <protection/>
    </xf>
    <xf numFmtId="4" fontId="11" fillId="33" borderId="11" xfId="53" applyNumberFormat="1" applyFont="1" applyFill="1" applyBorder="1" applyAlignment="1">
      <alignment horizontal="right" vertical="center" wrapText="1"/>
      <protection/>
    </xf>
    <xf numFmtId="0" fontId="9" fillId="33" borderId="12" xfId="0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0" fontId="9" fillId="0" borderId="11" xfId="53" applyFont="1" applyFill="1" applyBorder="1" applyAlignment="1">
      <alignment horizontal="left" vertical="center" wrapText="1"/>
      <protection/>
    </xf>
    <xf numFmtId="0" fontId="5" fillId="0" borderId="11" xfId="53" applyFont="1" applyFill="1" applyBorder="1" applyAlignment="1">
      <alignment horizontal="left" vertical="center" wrapText="1"/>
      <protection/>
    </xf>
    <xf numFmtId="0" fontId="11" fillId="0" borderId="11" xfId="53" applyFont="1" applyFill="1" applyBorder="1" applyAlignment="1">
      <alignment horizontal="center" vertical="center"/>
      <protection/>
    </xf>
    <xf numFmtId="0" fontId="4" fillId="0" borderId="0" xfId="53" applyFont="1" applyFill="1" applyAlignment="1">
      <alignment horizontal="right"/>
      <protection/>
    </xf>
    <xf numFmtId="0" fontId="4" fillId="0" borderId="0" xfId="53" applyNumberFormat="1" applyFont="1" applyFill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righ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">
      <selection activeCell="A1" sqref="A1:IV65536"/>
    </sheetView>
  </sheetViews>
  <sheetFormatPr defaultColWidth="9.140625" defaultRowHeight="16.5" customHeight="1"/>
  <cols>
    <col min="1" max="1" width="27.57421875" style="1" customWidth="1"/>
    <col min="2" max="2" width="46.28125" style="5" customWidth="1"/>
    <col min="3" max="3" width="17.57421875" style="4" customWidth="1"/>
    <col min="4" max="4" width="17.7109375" style="4" customWidth="1"/>
    <col min="5" max="5" width="17.57421875" style="4" customWidth="1"/>
    <col min="6" max="6" width="12.57421875" style="1" bestFit="1" customWidth="1"/>
    <col min="7" max="7" width="15.140625" style="1" bestFit="1" customWidth="1"/>
    <col min="8" max="16384" width="9.140625" style="1" customWidth="1"/>
  </cols>
  <sheetData>
    <row r="1" spans="2:5" ht="18.75">
      <c r="B1" s="82" t="s">
        <v>0</v>
      </c>
      <c r="C1" s="82"/>
      <c r="D1" s="82"/>
      <c r="E1" s="82"/>
    </row>
    <row r="2" spans="1:5" ht="18.75">
      <c r="A2" s="2"/>
      <c r="B2" s="82" t="s">
        <v>1</v>
      </c>
      <c r="C2" s="82"/>
      <c r="D2" s="82"/>
      <c r="E2" s="82"/>
    </row>
    <row r="3" spans="1:5" ht="18.75">
      <c r="A3" s="2"/>
      <c r="B3" s="82" t="s">
        <v>2</v>
      </c>
      <c r="C3" s="82"/>
      <c r="D3" s="82"/>
      <c r="E3" s="82"/>
    </row>
    <row r="4" ht="18.75">
      <c r="B4" s="3"/>
    </row>
    <row r="5" spans="1:5" ht="18.75">
      <c r="A5" s="83" t="s">
        <v>3</v>
      </c>
      <c r="B5" s="83"/>
      <c r="C5" s="83"/>
      <c r="D5" s="83"/>
      <c r="E5" s="83"/>
    </row>
    <row r="6" ht="18.75"/>
    <row r="7" spans="3:5" ht="18.75">
      <c r="C7" s="6"/>
      <c r="D7" s="6"/>
      <c r="E7" s="7" t="s">
        <v>4</v>
      </c>
    </row>
    <row r="8" spans="1:5" ht="47.25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</row>
    <row r="9" spans="1:5" ht="18.75">
      <c r="A9" s="10">
        <v>1</v>
      </c>
      <c r="B9" s="10">
        <v>2</v>
      </c>
      <c r="C9" s="10">
        <v>3</v>
      </c>
      <c r="D9" s="10">
        <v>4</v>
      </c>
      <c r="E9" s="10">
        <v>5</v>
      </c>
    </row>
    <row r="10" spans="1:6" ht="31.5">
      <c r="A10" s="11" t="s">
        <v>10</v>
      </c>
      <c r="B10" s="12" t="s">
        <v>11</v>
      </c>
      <c r="C10" s="13">
        <f>C11+C44</f>
        <v>903647288.89</v>
      </c>
      <c r="D10" s="13">
        <f>D11+D44</f>
        <v>886093014.11</v>
      </c>
      <c r="E10" s="13">
        <f>E11+E44</f>
        <v>892894681.58</v>
      </c>
      <c r="F10" s="14"/>
    </row>
    <row r="11" spans="1:6" ht="18.75">
      <c r="A11" s="11"/>
      <c r="B11" s="15" t="s">
        <v>12</v>
      </c>
      <c r="C11" s="16">
        <f>C13+C23+C33+C39+C18</f>
        <v>789051082.93</v>
      </c>
      <c r="D11" s="16">
        <f>D13+D23+D33+D39+D18</f>
        <v>781825493.5</v>
      </c>
      <c r="E11" s="16">
        <f>E13+E23+E33+E39+E18</f>
        <v>785394855.5</v>
      </c>
      <c r="F11" s="14"/>
    </row>
    <row r="12" spans="1:5" ht="18.75">
      <c r="A12" s="11"/>
      <c r="B12" s="15" t="s">
        <v>13</v>
      </c>
      <c r="C12" s="13"/>
      <c r="D12" s="13"/>
      <c r="E12" s="13"/>
    </row>
    <row r="13" spans="1:5" ht="18.75">
      <c r="A13" s="17" t="s">
        <v>14</v>
      </c>
      <c r="B13" s="18" t="s">
        <v>15</v>
      </c>
      <c r="C13" s="19">
        <f>C14</f>
        <v>715076890.53</v>
      </c>
      <c r="D13" s="19">
        <f>D14</f>
        <v>710792064</v>
      </c>
      <c r="E13" s="19">
        <f>E14</f>
        <v>714346024</v>
      </c>
    </row>
    <row r="14" spans="1:5" ht="18.75">
      <c r="A14" s="20" t="s">
        <v>16</v>
      </c>
      <c r="B14" s="21" t="s">
        <v>17</v>
      </c>
      <c r="C14" s="22">
        <f>C15+C16+C17</f>
        <v>715076890.53</v>
      </c>
      <c r="D14" s="22">
        <f>D15+D16+D17</f>
        <v>710792064</v>
      </c>
      <c r="E14" s="22">
        <f>E15+E16+E17</f>
        <v>714346024</v>
      </c>
    </row>
    <row r="15" spans="1:5" ht="90">
      <c r="A15" s="23" t="s">
        <v>18</v>
      </c>
      <c r="B15" s="24" t="s">
        <v>19</v>
      </c>
      <c r="C15" s="25">
        <f>706029032+7821105.53</f>
        <v>713850137.53</v>
      </c>
      <c r="D15" s="26">
        <v>709559177</v>
      </c>
      <c r="E15" s="26">
        <v>713106974</v>
      </c>
    </row>
    <row r="16" spans="1:5" ht="135">
      <c r="A16" s="23" t="s">
        <v>20</v>
      </c>
      <c r="B16" s="24" t="s">
        <v>21</v>
      </c>
      <c r="C16" s="25">
        <v>391950</v>
      </c>
      <c r="D16" s="26">
        <v>393910</v>
      </c>
      <c r="E16" s="26">
        <v>395879</v>
      </c>
    </row>
    <row r="17" spans="1:5" ht="60">
      <c r="A17" s="23" t="s">
        <v>22</v>
      </c>
      <c r="B17" s="24" t="s">
        <v>23</v>
      </c>
      <c r="C17" s="25">
        <v>834803</v>
      </c>
      <c r="D17" s="26">
        <v>838977</v>
      </c>
      <c r="E17" s="26">
        <v>843171</v>
      </c>
    </row>
    <row r="18" spans="1:5" ht="47.25">
      <c r="A18" s="17" t="s">
        <v>24</v>
      </c>
      <c r="B18" s="27" t="s">
        <v>25</v>
      </c>
      <c r="C18" s="19">
        <f>C19</f>
        <v>8648749.4</v>
      </c>
      <c r="D18" s="19">
        <f>D19</f>
        <v>9206986.5</v>
      </c>
      <c r="E18" s="19">
        <f>E19</f>
        <v>9197388.5</v>
      </c>
    </row>
    <row r="19" spans="1:5" ht="47.25">
      <c r="A19" s="20" t="s">
        <v>26</v>
      </c>
      <c r="B19" s="28" t="s">
        <v>27</v>
      </c>
      <c r="C19" s="22">
        <f>C20+C21+C22</f>
        <v>8648749.4</v>
      </c>
      <c r="D19" s="22">
        <f>D20+D21+D22</f>
        <v>9206986.5</v>
      </c>
      <c r="E19" s="22">
        <f>E20+E21+E22</f>
        <v>9197388.5</v>
      </c>
    </row>
    <row r="20" spans="1:5" ht="150">
      <c r="A20" s="23" t="s">
        <v>28</v>
      </c>
      <c r="B20" s="24" t="s">
        <v>29</v>
      </c>
      <c r="C20" s="25">
        <v>3986929.1</v>
      </c>
      <c r="D20" s="26">
        <v>4237757.6</v>
      </c>
      <c r="E20" s="26">
        <v>4233339.85</v>
      </c>
    </row>
    <row r="21" spans="1:5" ht="165">
      <c r="A21" s="23" t="s">
        <v>30</v>
      </c>
      <c r="B21" s="24" t="s">
        <v>31</v>
      </c>
      <c r="C21" s="25">
        <v>20007.3</v>
      </c>
      <c r="D21" s="26">
        <v>20894.6</v>
      </c>
      <c r="E21" s="26">
        <v>20872.85</v>
      </c>
    </row>
    <row r="22" spans="1:5" ht="150">
      <c r="A22" s="23" t="s">
        <v>32</v>
      </c>
      <c r="B22" s="24" t="s">
        <v>33</v>
      </c>
      <c r="C22" s="25">
        <v>4641813</v>
      </c>
      <c r="D22" s="26">
        <v>4948334.3</v>
      </c>
      <c r="E22" s="26">
        <v>4943175.8</v>
      </c>
    </row>
    <row r="23" spans="1:5" ht="18.75">
      <c r="A23" s="17" t="s">
        <v>34</v>
      </c>
      <c r="B23" s="18" t="s">
        <v>35</v>
      </c>
      <c r="C23" s="19">
        <f>C24+C29+C32</f>
        <v>44361000</v>
      </c>
      <c r="D23" s="19">
        <f>D24+D29+D32</f>
        <v>40862000</v>
      </c>
      <c r="E23" s="19">
        <f>E24+E29+E32</f>
        <v>40862000</v>
      </c>
    </row>
    <row r="24" spans="1:5" ht="31.5">
      <c r="A24" s="20" t="s">
        <v>36</v>
      </c>
      <c r="B24" s="29" t="s">
        <v>37</v>
      </c>
      <c r="C24" s="22">
        <f>C25+C27</f>
        <v>39670000</v>
      </c>
      <c r="D24" s="22">
        <f>D25+D27</f>
        <v>39670000</v>
      </c>
      <c r="E24" s="22">
        <f>E25+E27</f>
        <v>39670000</v>
      </c>
    </row>
    <row r="25" spans="1:5" s="30" customFormat="1" ht="45">
      <c r="A25" s="23" t="s">
        <v>38</v>
      </c>
      <c r="B25" s="24" t="s">
        <v>39</v>
      </c>
      <c r="C25" s="25">
        <f>C26</f>
        <v>20175360</v>
      </c>
      <c r="D25" s="25">
        <f>D26</f>
        <v>20175360</v>
      </c>
      <c r="E25" s="25">
        <f>E26</f>
        <v>20175360</v>
      </c>
    </row>
    <row r="26" spans="1:5" s="30" customFormat="1" ht="45">
      <c r="A26" s="23" t="s">
        <v>40</v>
      </c>
      <c r="B26" s="24" t="s">
        <v>39</v>
      </c>
      <c r="C26" s="25">
        <f>20175000+360</f>
        <v>20175360</v>
      </c>
      <c r="D26" s="26">
        <v>20175360</v>
      </c>
      <c r="E26" s="26">
        <v>20175360</v>
      </c>
    </row>
    <row r="27" spans="1:5" s="30" customFormat="1" ht="60">
      <c r="A27" s="23" t="s">
        <v>41</v>
      </c>
      <c r="B27" s="24" t="s">
        <v>42</v>
      </c>
      <c r="C27" s="25">
        <f>C28</f>
        <v>19494640</v>
      </c>
      <c r="D27" s="25">
        <f>D28</f>
        <v>19494640</v>
      </c>
      <c r="E27" s="25">
        <f>E28</f>
        <v>19494640</v>
      </c>
    </row>
    <row r="28" spans="1:5" s="30" customFormat="1" ht="90">
      <c r="A28" s="23" t="s">
        <v>43</v>
      </c>
      <c r="B28" s="24" t="s">
        <v>44</v>
      </c>
      <c r="C28" s="25">
        <v>19494640</v>
      </c>
      <c r="D28" s="26">
        <v>19494640</v>
      </c>
      <c r="E28" s="26">
        <v>19494640</v>
      </c>
    </row>
    <row r="29" spans="1:5" s="31" customFormat="1" ht="31.5">
      <c r="A29" s="20" t="s">
        <v>45</v>
      </c>
      <c r="B29" s="29" t="s">
        <v>46</v>
      </c>
      <c r="C29" s="22">
        <f>C30</f>
        <v>3499000</v>
      </c>
      <c r="D29" s="22">
        <f>D30</f>
        <v>0</v>
      </c>
      <c r="E29" s="22">
        <f>E30</f>
        <v>0</v>
      </c>
    </row>
    <row r="30" spans="1:5" s="31" customFormat="1" ht="30">
      <c r="A30" s="23" t="s">
        <v>47</v>
      </c>
      <c r="B30" s="24" t="s">
        <v>48</v>
      </c>
      <c r="C30" s="25">
        <v>3499000</v>
      </c>
      <c r="D30" s="25">
        <v>0</v>
      </c>
      <c r="E30" s="25">
        <v>0</v>
      </c>
    </row>
    <row r="31" spans="1:5" s="31" customFormat="1" ht="31.5">
      <c r="A31" s="20" t="s">
        <v>49</v>
      </c>
      <c r="B31" s="29" t="s">
        <v>50</v>
      </c>
      <c r="C31" s="22">
        <f>C32</f>
        <v>1192000</v>
      </c>
      <c r="D31" s="22">
        <f>D32</f>
        <v>1192000</v>
      </c>
      <c r="E31" s="22">
        <f>E32</f>
        <v>1192000</v>
      </c>
    </row>
    <row r="32" spans="1:5" ht="45">
      <c r="A32" s="23" t="s">
        <v>51</v>
      </c>
      <c r="B32" s="32" t="s">
        <v>52</v>
      </c>
      <c r="C32" s="25">
        <v>1192000</v>
      </c>
      <c r="D32" s="26">
        <v>1192000</v>
      </c>
      <c r="E32" s="26">
        <v>1192000</v>
      </c>
    </row>
    <row r="33" spans="1:5" ht="18.75">
      <c r="A33" s="17" t="s">
        <v>53</v>
      </c>
      <c r="B33" s="18" t="s">
        <v>54</v>
      </c>
      <c r="C33" s="19">
        <f>C34+C36</f>
        <v>10119793</v>
      </c>
      <c r="D33" s="19">
        <f>D34+D36</f>
        <v>10119793</v>
      </c>
      <c r="E33" s="19">
        <f>E34+E36</f>
        <v>10144793</v>
      </c>
    </row>
    <row r="34" spans="1:5" ht="18.75">
      <c r="A34" s="20" t="s">
        <v>55</v>
      </c>
      <c r="B34" s="29" t="s">
        <v>56</v>
      </c>
      <c r="C34" s="22">
        <f>C35</f>
        <v>4069793</v>
      </c>
      <c r="D34" s="22">
        <f>D35</f>
        <v>4069793</v>
      </c>
      <c r="E34" s="22">
        <f>E35</f>
        <v>4069793</v>
      </c>
    </row>
    <row r="35" spans="1:5" ht="60">
      <c r="A35" s="23" t="s">
        <v>57</v>
      </c>
      <c r="B35" s="33" t="s">
        <v>58</v>
      </c>
      <c r="C35" s="25">
        <v>4069793</v>
      </c>
      <c r="D35" s="26">
        <v>4069793</v>
      </c>
      <c r="E35" s="26">
        <v>4069793</v>
      </c>
    </row>
    <row r="36" spans="1:5" ht="18.75">
      <c r="A36" s="20" t="s">
        <v>59</v>
      </c>
      <c r="B36" s="29" t="s">
        <v>60</v>
      </c>
      <c r="C36" s="22">
        <f aca="true" t="shared" si="0" ref="C36:E37">C37</f>
        <v>6050000</v>
      </c>
      <c r="D36" s="22">
        <f t="shared" si="0"/>
        <v>6050000</v>
      </c>
      <c r="E36" s="22">
        <f t="shared" si="0"/>
        <v>6075000</v>
      </c>
    </row>
    <row r="37" spans="1:5" ht="18.75">
      <c r="A37" s="23" t="s">
        <v>61</v>
      </c>
      <c r="B37" s="24" t="s">
        <v>62</v>
      </c>
      <c r="C37" s="25">
        <f t="shared" si="0"/>
        <v>6050000</v>
      </c>
      <c r="D37" s="25">
        <f t="shared" si="0"/>
        <v>6050000</v>
      </c>
      <c r="E37" s="25">
        <f t="shared" si="0"/>
        <v>6075000</v>
      </c>
    </row>
    <row r="38" spans="1:5" ht="45">
      <c r="A38" s="23" t="s">
        <v>63</v>
      </c>
      <c r="B38" s="24" t="s">
        <v>64</v>
      </c>
      <c r="C38" s="25">
        <v>6050000</v>
      </c>
      <c r="D38" s="26">
        <v>6050000</v>
      </c>
      <c r="E38" s="26">
        <v>6075000</v>
      </c>
    </row>
    <row r="39" spans="1:5" ht="18.75">
      <c r="A39" s="17" t="s">
        <v>65</v>
      </c>
      <c r="B39" s="18" t="s">
        <v>66</v>
      </c>
      <c r="C39" s="19">
        <f>C40+C42</f>
        <v>10844650</v>
      </c>
      <c r="D39" s="19">
        <f>D40+D42</f>
        <v>10844650</v>
      </c>
      <c r="E39" s="19">
        <f>E40+E42</f>
        <v>10844650</v>
      </c>
    </row>
    <row r="40" spans="1:5" ht="45">
      <c r="A40" s="34" t="s">
        <v>67</v>
      </c>
      <c r="B40" s="35" t="s">
        <v>68</v>
      </c>
      <c r="C40" s="36">
        <f>C41</f>
        <v>10824650</v>
      </c>
      <c r="D40" s="36">
        <f>D41</f>
        <v>10824650</v>
      </c>
      <c r="E40" s="36">
        <f>E41</f>
        <v>10824650</v>
      </c>
    </row>
    <row r="41" spans="1:5" ht="60">
      <c r="A41" s="23" t="s">
        <v>69</v>
      </c>
      <c r="B41" s="24" t="s">
        <v>70</v>
      </c>
      <c r="C41" s="25">
        <v>10824650</v>
      </c>
      <c r="D41" s="26">
        <v>10824650</v>
      </c>
      <c r="E41" s="26">
        <v>10824650</v>
      </c>
    </row>
    <row r="42" spans="1:5" ht="60">
      <c r="A42" s="34" t="s">
        <v>71</v>
      </c>
      <c r="B42" s="35" t="s">
        <v>72</v>
      </c>
      <c r="C42" s="36">
        <f>C43</f>
        <v>20000</v>
      </c>
      <c r="D42" s="36">
        <f>D43</f>
        <v>20000</v>
      </c>
      <c r="E42" s="36">
        <f>E43</f>
        <v>20000</v>
      </c>
    </row>
    <row r="43" spans="1:5" ht="45">
      <c r="A43" s="23" t="s">
        <v>73</v>
      </c>
      <c r="B43" s="24" t="s">
        <v>74</v>
      </c>
      <c r="C43" s="25">
        <v>20000</v>
      </c>
      <c r="D43" s="26">
        <v>20000</v>
      </c>
      <c r="E43" s="26">
        <v>20000</v>
      </c>
    </row>
    <row r="44" spans="1:5" ht="18.75">
      <c r="A44" s="17"/>
      <c r="B44" s="29" t="s">
        <v>75</v>
      </c>
      <c r="C44" s="22">
        <f>C45+C59+C64+C73+C77</f>
        <v>114596205.96</v>
      </c>
      <c r="D44" s="22">
        <f>D45+D59+D64+D73+D77</f>
        <v>104267520.60999998</v>
      </c>
      <c r="E44" s="22">
        <f>E45+E59+E64+E73+E77</f>
        <v>107499826.08</v>
      </c>
    </row>
    <row r="45" spans="1:5" ht="47.25">
      <c r="A45" s="37" t="s">
        <v>76</v>
      </c>
      <c r="B45" s="38" t="s">
        <v>77</v>
      </c>
      <c r="C45" s="19">
        <f>C46+C53+C56</f>
        <v>92130555.94</v>
      </c>
      <c r="D45" s="19">
        <f>D46+D53+D56</f>
        <v>95969889.63999999</v>
      </c>
      <c r="E45" s="19">
        <f>E46+E53+E56</f>
        <v>99824890.8</v>
      </c>
    </row>
    <row r="46" spans="1:5" ht="141.75">
      <c r="A46" s="20" t="s">
        <v>78</v>
      </c>
      <c r="B46" s="39" t="s">
        <v>79</v>
      </c>
      <c r="C46" s="22">
        <f>C47+C49+C51</f>
        <v>21038500.28</v>
      </c>
      <c r="D46" s="22">
        <f>D47+D49+D51</f>
        <v>21880040.299999997</v>
      </c>
      <c r="E46" s="22">
        <f>E47+E49+E51</f>
        <v>22755241.9</v>
      </c>
    </row>
    <row r="47" spans="1:5" ht="90">
      <c r="A47" s="23" t="s">
        <v>80</v>
      </c>
      <c r="B47" s="24" t="s">
        <v>81</v>
      </c>
      <c r="C47" s="25">
        <f>C48</f>
        <v>8522921.39</v>
      </c>
      <c r="D47" s="25">
        <f>D48</f>
        <v>8863838.25</v>
      </c>
      <c r="E47" s="25">
        <f>E48</f>
        <v>9218391.78</v>
      </c>
    </row>
    <row r="48" spans="1:5" ht="105">
      <c r="A48" s="23" t="s">
        <v>82</v>
      </c>
      <c r="B48" s="40" t="s">
        <v>83</v>
      </c>
      <c r="C48" s="25">
        <v>8522921.39</v>
      </c>
      <c r="D48" s="26">
        <v>8863838.25</v>
      </c>
      <c r="E48" s="26">
        <v>9218391.78</v>
      </c>
    </row>
    <row r="49" spans="1:5" ht="105">
      <c r="A49" s="23" t="s">
        <v>84</v>
      </c>
      <c r="B49" s="24" t="s">
        <v>85</v>
      </c>
      <c r="C49" s="25">
        <f>C50</f>
        <v>4377859.47</v>
      </c>
      <c r="D49" s="25">
        <f>D50</f>
        <v>4552973.85</v>
      </c>
      <c r="E49" s="25">
        <f>E50</f>
        <v>4735092.8</v>
      </c>
    </row>
    <row r="50" spans="1:5" ht="105">
      <c r="A50" s="23" t="s">
        <v>86</v>
      </c>
      <c r="B50" s="40" t="s">
        <v>87</v>
      </c>
      <c r="C50" s="25">
        <v>4377859.47</v>
      </c>
      <c r="D50" s="26">
        <v>4552973.85</v>
      </c>
      <c r="E50" s="26">
        <v>4735092.8</v>
      </c>
    </row>
    <row r="51" spans="1:5" ht="60">
      <c r="A51" s="23" t="s">
        <v>88</v>
      </c>
      <c r="B51" s="40" t="s">
        <v>89</v>
      </c>
      <c r="C51" s="25">
        <f>C52</f>
        <v>8137719.42</v>
      </c>
      <c r="D51" s="25">
        <f>D52</f>
        <v>8463228.2</v>
      </c>
      <c r="E51" s="25">
        <f>E52</f>
        <v>8801757.32</v>
      </c>
    </row>
    <row r="52" spans="1:5" ht="45">
      <c r="A52" s="23" t="s">
        <v>90</v>
      </c>
      <c r="B52" s="40" t="s">
        <v>91</v>
      </c>
      <c r="C52" s="25">
        <v>8137719.42</v>
      </c>
      <c r="D52" s="26">
        <v>8463228.2</v>
      </c>
      <c r="E52" s="26">
        <v>8801757.32</v>
      </c>
    </row>
    <row r="53" spans="1:5" ht="31.5">
      <c r="A53" s="20" t="s">
        <v>92</v>
      </c>
      <c r="B53" s="28" t="s">
        <v>93</v>
      </c>
      <c r="C53" s="22">
        <f aca="true" t="shared" si="1" ref="C53:E54">C54</f>
        <v>658616</v>
      </c>
      <c r="D53" s="22">
        <f t="shared" si="1"/>
        <v>954896.6</v>
      </c>
      <c r="E53" s="22">
        <f t="shared" si="1"/>
        <v>1042447.2</v>
      </c>
    </row>
    <row r="54" spans="1:5" ht="60">
      <c r="A54" s="23" t="s">
        <v>94</v>
      </c>
      <c r="B54" s="24" t="s">
        <v>95</v>
      </c>
      <c r="C54" s="25">
        <f t="shared" si="1"/>
        <v>658616</v>
      </c>
      <c r="D54" s="25">
        <f t="shared" si="1"/>
        <v>954896.6</v>
      </c>
      <c r="E54" s="25">
        <f t="shared" si="1"/>
        <v>1042447.2</v>
      </c>
    </row>
    <row r="55" spans="1:5" ht="75">
      <c r="A55" s="23" t="s">
        <v>96</v>
      </c>
      <c r="B55" s="41" t="s">
        <v>97</v>
      </c>
      <c r="C55" s="25">
        <v>658616</v>
      </c>
      <c r="D55" s="26">
        <v>954896.6</v>
      </c>
      <c r="E55" s="26">
        <v>1042447.2</v>
      </c>
    </row>
    <row r="56" spans="1:5" ht="126">
      <c r="A56" s="20" t="s">
        <v>98</v>
      </c>
      <c r="B56" s="28" t="s">
        <v>99</v>
      </c>
      <c r="C56" s="22">
        <f aca="true" t="shared" si="2" ref="C56:E57">C57</f>
        <v>70433439.66</v>
      </c>
      <c r="D56" s="22">
        <f t="shared" si="2"/>
        <v>73134952.74</v>
      </c>
      <c r="E56" s="22">
        <f t="shared" si="2"/>
        <v>76027201.7</v>
      </c>
    </row>
    <row r="57" spans="1:5" ht="105">
      <c r="A57" s="23" t="s">
        <v>100</v>
      </c>
      <c r="B57" s="24" t="s">
        <v>101</v>
      </c>
      <c r="C57" s="25">
        <f t="shared" si="2"/>
        <v>70433439.66</v>
      </c>
      <c r="D57" s="25">
        <f t="shared" si="2"/>
        <v>73134952.74</v>
      </c>
      <c r="E57" s="25">
        <f t="shared" si="2"/>
        <v>76027201.7</v>
      </c>
    </row>
    <row r="58" spans="1:5" ht="90">
      <c r="A58" s="23" t="s">
        <v>102</v>
      </c>
      <c r="B58" s="41" t="s">
        <v>103</v>
      </c>
      <c r="C58" s="25">
        <v>70433439.66</v>
      </c>
      <c r="D58" s="26">
        <v>73134952.74</v>
      </c>
      <c r="E58" s="26">
        <v>76027201.7</v>
      </c>
    </row>
    <row r="59" spans="1:5" ht="31.5">
      <c r="A59" s="17" t="s">
        <v>104</v>
      </c>
      <c r="B59" s="42" t="s">
        <v>105</v>
      </c>
      <c r="C59" s="19">
        <f>C60</f>
        <v>2915100</v>
      </c>
      <c r="D59" s="19">
        <f>D60</f>
        <v>2915100</v>
      </c>
      <c r="E59" s="19">
        <f>E60</f>
        <v>2915100</v>
      </c>
    </row>
    <row r="60" spans="1:5" ht="31.5">
      <c r="A60" s="20" t="s">
        <v>106</v>
      </c>
      <c r="B60" s="43" t="s">
        <v>107</v>
      </c>
      <c r="C60" s="22">
        <f>C61+C62+C63</f>
        <v>2915100</v>
      </c>
      <c r="D60" s="22">
        <f>D61+D62+D63</f>
        <v>2915100</v>
      </c>
      <c r="E60" s="22">
        <f>E61+E62+E63</f>
        <v>2915100</v>
      </c>
    </row>
    <row r="61" spans="1:5" ht="30">
      <c r="A61" s="23" t="s">
        <v>108</v>
      </c>
      <c r="B61" s="24" t="s">
        <v>109</v>
      </c>
      <c r="C61" s="25">
        <v>681250</v>
      </c>
      <c r="D61" s="26">
        <v>681250</v>
      </c>
      <c r="E61" s="26">
        <v>681250</v>
      </c>
    </row>
    <row r="62" spans="1:5" ht="30">
      <c r="A62" s="23" t="s">
        <v>110</v>
      </c>
      <c r="B62" s="24" t="s">
        <v>111</v>
      </c>
      <c r="C62" s="25">
        <v>2179350</v>
      </c>
      <c r="D62" s="26">
        <v>2179350</v>
      </c>
      <c r="E62" s="26">
        <v>2179350</v>
      </c>
    </row>
    <row r="63" spans="1:5" ht="18.75">
      <c r="A63" s="23" t="s">
        <v>112</v>
      </c>
      <c r="B63" s="24" t="s">
        <v>113</v>
      </c>
      <c r="C63" s="25">
        <v>54500</v>
      </c>
      <c r="D63" s="26">
        <v>54500</v>
      </c>
      <c r="E63" s="26">
        <v>54500</v>
      </c>
    </row>
    <row r="64" spans="1:5" ht="31.5">
      <c r="A64" s="17" t="s">
        <v>114</v>
      </c>
      <c r="B64" s="42" t="s">
        <v>115</v>
      </c>
      <c r="C64" s="19">
        <f>C68+C65</f>
        <v>1293219.82</v>
      </c>
      <c r="D64" s="19">
        <f>D68+D65</f>
        <v>988619.1400000001</v>
      </c>
      <c r="E64" s="19">
        <f>E68+E65</f>
        <v>999804.06</v>
      </c>
    </row>
    <row r="65" spans="1:5" ht="18.75">
      <c r="A65" s="20" t="s">
        <v>116</v>
      </c>
      <c r="B65" s="43" t="s">
        <v>117</v>
      </c>
      <c r="C65" s="22">
        <f aca="true" t="shared" si="3" ref="C65:E66">C66</f>
        <v>206024</v>
      </c>
      <c r="D65" s="22">
        <f t="shared" si="3"/>
        <v>167151.8</v>
      </c>
      <c r="E65" s="22">
        <f t="shared" si="3"/>
        <v>168762.55</v>
      </c>
    </row>
    <row r="66" spans="1:5" ht="30">
      <c r="A66" s="23" t="s">
        <v>118</v>
      </c>
      <c r="B66" s="41" t="s">
        <v>119</v>
      </c>
      <c r="C66" s="25">
        <f t="shared" si="3"/>
        <v>206024</v>
      </c>
      <c r="D66" s="25">
        <f t="shared" si="3"/>
        <v>167151.8</v>
      </c>
      <c r="E66" s="25">
        <f t="shared" si="3"/>
        <v>168762.55</v>
      </c>
    </row>
    <row r="67" spans="1:5" ht="45">
      <c r="A67" s="23" t="s">
        <v>120</v>
      </c>
      <c r="B67" s="41" t="s">
        <v>121</v>
      </c>
      <c r="C67" s="25">
        <v>206024</v>
      </c>
      <c r="D67" s="26">
        <v>167151.8</v>
      </c>
      <c r="E67" s="26">
        <v>168762.55</v>
      </c>
    </row>
    <row r="68" spans="1:5" ht="31.5">
      <c r="A68" s="20" t="s">
        <v>122</v>
      </c>
      <c r="B68" s="43" t="s">
        <v>123</v>
      </c>
      <c r="C68" s="22">
        <f>C71+C69</f>
        <v>1087195.82</v>
      </c>
      <c r="D68" s="22">
        <f>D71+D69</f>
        <v>821467.3400000001</v>
      </c>
      <c r="E68" s="22">
        <f>E71+E69</f>
        <v>831041.51</v>
      </c>
    </row>
    <row r="69" spans="1:5" ht="45">
      <c r="A69" s="23" t="s">
        <v>124</v>
      </c>
      <c r="B69" s="41" t="s">
        <v>125</v>
      </c>
      <c r="C69" s="25">
        <f>C70</f>
        <v>282646.94</v>
      </c>
      <c r="D69" s="25">
        <f>D70</f>
        <v>282646.94</v>
      </c>
      <c r="E69" s="25">
        <f>E70</f>
        <v>282646.94</v>
      </c>
    </row>
    <row r="70" spans="1:5" ht="45">
      <c r="A70" s="23" t="s">
        <v>126</v>
      </c>
      <c r="B70" s="41" t="s">
        <v>127</v>
      </c>
      <c r="C70" s="25">
        <v>282646.94</v>
      </c>
      <c r="D70" s="26">
        <v>282646.94</v>
      </c>
      <c r="E70" s="26">
        <v>282646.94</v>
      </c>
    </row>
    <row r="71" spans="1:5" ht="30">
      <c r="A71" s="23" t="s">
        <v>128</v>
      </c>
      <c r="B71" s="41" t="s">
        <v>129</v>
      </c>
      <c r="C71" s="25">
        <f>C72</f>
        <v>804548.88</v>
      </c>
      <c r="D71" s="25">
        <f>D72</f>
        <v>538820.4</v>
      </c>
      <c r="E71" s="25">
        <f>E72</f>
        <v>548394.57</v>
      </c>
    </row>
    <row r="72" spans="1:5" ht="30">
      <c r="A72" s="23" t="s">
        <v>130</v>
      </c>
      <c r="B72" s="41" t="s">
        <v>131</v>
      </c>
      <c r="C72" s="25">
        <v>804548.88</v>
      </c>
      <c r="D72" s="26">
        <v>538820.4</v>
      </c>
      <c r="E72" s="26">
        <v>548394.57</v>
      </c>
    </row>
    <row r="73" spans="1:5" ht="31.5">
      <c r="A73" s="17" t="s">
        <v>132</v>
      </c>
      <c r="B73" s="42" t="s">
        <v>133</v>
      </c>
      <c r="C73" s="19">
        <f>C74</f>
        <v>14156777.31</v>
      </c>
      <c r="D73" s="19">
        <f aca="true" t="shared" si="4" ref="D73:E75">D74</f>
        <v>3265486.61</v>
      </c>
      <c r="E73" s="19">
        <f t="shared" si="4"/>
        <v>2626737</v>
      </c>
    </row>
    <row r="74" spans="1:5" ht="126">
      <c r="A74" s="20" t="s">
        <v>134</v>
      </c>
      <c r="B74" s="28" t="s">
        <v>135</v>
      </c>
      <c r="C74" s="22">
        <f>C75</f>
        <v>14156777.31</v>
      </c>
      <c r="D74" s="22">
        <f t="shared" si="4"/>
        <v>3265486.61</v>
      </c>
      <c r="E74" s="22">
        <f t="shared" si="4"/>
        <v>2626737</v>
      </c>
    </row>
    <row r="75" spans="1:5" ht="120">
      <c r="A75" s="23" t="s">
        <v>136</v>
      </c>
      <c r="B75" s="24" t="s">
        <v>137</v>
      </c>
      <c r="C75" s="25">
        <f>C76</f>
        <v>14156777.31</v>
      </c>
      <c r="D75" s="25">
        <f t="shared" si="4"/>
        <v>3265486.61</v>
      </c>
      <c r="E75" s="25">
        <f t="shared" si="4"/>
        <v>2626737</v>
      </c>
    </row>
    <row r="76" spans="1:5" ht="120">
      <c r="A76" s="23" t="s">
        <v>138</v>
      </c>
      <c r="B76" s="24" t="s">
        <v>139</v>
      </c>
      <c r="C76" s="25">
        <v>14156777.31</v>
      </c>
      <c r="D76" s="26">
        <v>3265486.61</v>
      </c>
      <c r="E76" s="26">
        <v>2626737</v>
      </c>
    </row>
    <row r="77" spans="1:7" ht="18.75">
      <c r="A77" s="11" t="s">
        <v>140</v>
      </c>
      <c r="B77" s="44" t="s">
        <v>141</v>
      </c>
      <c r="C77" s="13">
        <f>C78+C94+C96+C99</f>
        <v>4100552.89</v>
      </c>
      <c r="D77" s="13">
        <f>D78+D94+D96+D99</f>
        <v>1128425.22</v>
      </c>
      <c r="E77" s="13">
        <f>E78+E94+E96+E99</f>
        <v>1133294.22</v>
      </c>
      <c r="G77" s="14"/>
    </row>
    <row r="78" spans="1:5" s="47" customFormat="1" ht="63">
      <c r="A78" s="45" t="s">
        <v>142</v>
      </c>
      <c r="B78" s="46" t="s">
        <v>143</v>
      </c>
      <c r="C78" s="16">
        <f>C79+C81+C92+C83+C85+C87+C89</f>
        <v>800700</v>
      </c>
      <c r="D78" s="16">
        <f>D79+D81+D92+D83+D85+D87+D89</f>
        <v>800700</v>
      </c>
      <c r="E78" s="16">
        <f>E79+E81+E92+E83+E85+E87+E89</f>
        <v>800700</v>
      </c>
    </row>
    <row r="79" spans="1:5" s="30" customFormat="1" ht="75">
      <c r="A79" s="48" t="s">
        <v>144</v>
      </c>
      <c r="B79" s="49" t="s">
        <v>145</v>
      </c>
      <c r="C79" s="50">
        <f>C80</f>
        <v>136000</v>
      </c>
      <c r="D79" s="50">
        <f>D80</f>
        <v>136000</v>
      </c>
      <c r="E79" s="50">
        <f>E80</f>
        <v>136000</v>
      </c>
    </row>
    <row r="80" spans="1:5" s="30" customFormat="1" ht="105">
      <c r="A80" s="48" t="s">
        <v>146</v>
      </c>
      <c r="B80" s="49" t="s">
        <v>147</v>
      </c>
      <c r="C80" s="50">
        <v>136000</v>
      </c>
      <c r="D80" s="50">
        <v>136000</v>
      </c>
      <c r="E80" s="50">
        <v>136000</v>
      </c>
    </row>
    <row r="81" spans="1:5" ht="105">
      <c r="A81" s="48" t="s">
        <v>148</v>
      </c>
      <c r="B81" s="49" t="s">
        <v>149</v>
      </c>
      <c r="C81" s="50">
        <f>C82</f>
        <v>5100</v>
      </c>
      <c r="D81" s="50">
        <f>D82</f>
        <v>5100</v>
      </c>
      <c r="E81" s="50">
        <f>E82</f>
        <v>5100</v>
      </c>
    </row>
    <row r="82" spans="1:5" s="30" customFormat="1" ht="135">
      <c r="A82" s="48" t="s">
        <v>150</v>
      </c>
      <c r="B82" s="49" t="s">
        <v>151</v>
      </c>
      <c r="C82" s="50">
        <v>5100</v>
      </c>
      <c r="D82" s="50">
        <v>5100</v>
      </c>
      <c r="E82" s="50">
        <v>5100</v>
      </c>
    </row>
    <row r="83" spans="1:5" s="30" customFormat="1" ht="75">
      <c r="A83" s="48" t="s">
        <v>152</v>
      </c>
      <c r="B83" s="49" t="s">
        <v>153</v>
      </c>
      <c r="C83" s="50">
        <f>C84</f>
        <v>1100</v>
      </c>
      <c r="D83" s="50">
        <f>D84</f>
        <v>1100</v>
      </c>
      <c r="E83" s="50">
        <f>E84</f>
        <v>1100</v>
      </c>
    </row>
    <row r="84" spans="1:5" s="30" customFormat="1" ht="105">
      <c r="A84" s="48" t="s">
        <v>154</v>
      </c>
      <c r="B84" s="49" t="s">
        <v>155</v>
      </c>
      <c r="C84" s="50">
        <v>1100</v>
      </c>
      <c r="D84" s="50">
        <v>1100</v>
      </c>
      <c r="E84" s="50">
        <v>1100</v>
      </c>
    </row>
    <row r="85" spans="1:5" s="30" customFormat="1" ht="90">
      <c r="A85" s="48" t="s">
        <v>156</v>
      </c>
      <c r="B85" s="49" t="s">
        <v>157</v>
      </c>
      <c r="C85" s="50">
        <f>C86</f>
        <v>56200</v>
      </c>
      <c r="D85" s="50">
        <f>D86</f>
        <v>56200</v>
      </c>
      <c r="E85" s="50">
        <f>E86</f>
        <v>56200</v>
      </c>
    </row>
    <row r="86" spans="1:5" s="30" customFormat="1" ht="120">
      <c r="A86" s="48" t="s">
        <v>158</v>
      </c>
      <c r="B86" s="49" t="s">
        <v>159</v>
      </c>
      <c r="C86" s="50">
        <v>56200</v>
      </c>
      <c r="D86" s="50">
        <v>56200</v>
      </c>
      <c r="E86" s="50">
        <v>56200</v>
      </c>
    </row>
    <row r="87" spans="1:5" s="30" customFormat="1" ht="90">
      <c r="A87" s="48" t="s">
        <v>160</v>
      </c>
      <c r="B87" s="49" t="s">
        <v>161</v>
      </c>
      <c r="C87" s="50">
        <f>C88</f>
        <v>4350</v>
      </c>
      <c r="D87" s="50">
        <f>D88</f>
        <v>4350</v>
      </c>
      <c r="E87" s="50">
        <f>E88</f>
        <v>4350</v>
      </c>
    </row>
    <row r="88" spans="1:5" s="30" customFormat="1" ht="150">
      <c r="A88" s="48" t="s">
        <v>162</v>
      </c>
      <c r="B88" s="49" t="s">
        <v>163</v>
      </c>
      <c r="C88" s="50">
        <v>4350</v>
      </c>
      <c r="D88" s="50">
        <v>4350</v>
      </c>
      <c r="E88" s="50">
        <v>4350</v>
      </c>
    </row>
    <row r="89" spans="1:5" s="30" customFormat="1" ht="75">
      <c r="A89" s="48" t="s">
        <v>164</v>
      </c>
      <c r="B89" s="49" t="s">
        <v>165</v>
      </c>
      <c r="C89" s="50">
        <f>C90+C91</f>
        <v>386300</v>
      </c>
      <c r="D89" s="50">
        <f>D90+D91</f>
        <v>386300</v>
      </c>
      <c r="E89" s="50">
        <f>E90+E91</f>
        <v>386300</v>
      </c>
    </row>
    <row r="90" spans="1:5" s="30" customFormat="1" ht="105">
      <c r="A90" s="48" t="s">
        <v>166</v>
      </c>
      <c r="B90" s="49" t="s">
        <v>167</v>
      </c>
      <c r="C90" s="50">
        <v>385600</v>
      </c>
      <c r="D90" s="50">
        <v>385600</v>
      </c>
      <c r="E90" s="50">
        <v>385600</v>
      </c>
    </row>
    <row r="91" spans="1:5" s="30" customFormat="1" ht="90">
      <c r="A91" s="48" t="s">
        <v>168</v>
      </c>
      <c r="B91" s="49" t="s">
        <v>169</v>
      </c>
      <c r="C91" s="50">
        <v>700</v>
      </c>
      <c r="D91" s="50">
        <v>700</v>
      </c>
      <c r="E91" s="50">
        <v>700</v>
      </c>
    </row>
    <row r="92" spans="1:5" s="30" customFormat="1" ht="90">
      <c r="A92" s="48" t="s">
        <v>170</v>
      </c>
      <c r="B92" s="49" t="s">
        <v>171</v>
      </c>
      <c r="C92" s="50">
        <f>C93</f>
        <v>211650</v>
      </c>
      <c r="D92" s="50">
        <f>D93</f>
        <v>211650</v>
      </c>
      <c r="E92" s="50">
        <f>E93</f>
        <v>211650</v>
      </c>
    </row>
    <row r="93" spans="1:5" s="30" customFormat="1" ht="120">
      <c r="A93" s="48" t="s">
        <v>172</v>
      </c>
      <c r="B93" s="49" t="s">
        <v>173</v>
      </c>
      <c r="C93" s="50">
        <v>211650</v>
      </c>
      <c r="D93" s="50">
        <v>211650</v>
      </c>
      <c r="E93" s="50">
        <v>211650</v>
      </c>
    </row>
    <row r="94" spans="1:5" s="30" customFormat="1" ht="60">
      <c r="A94" s="45" t="s">
        <v>174</v>
      </c>
      <c r="B94" s="51" t="s">
        <v>175</v>
      </c>
      <c r="C94" s="52">
        <f>C95</f>
        <v>80000</v>
      </c>
      <c r="D94" s="52">
        <f>D95</f>
        <v>80000</v>
      </c>
      <c r="E94" s="52">
        <f>E95</f>
        <v>80000</v>
      </c>
    </row>
    <row r="95" spans="1:5" s="30" customFormat="1" ht="60">
      <c r="A95" s="48" t="s">
        <v>176</v>
      </c>
      <c r="B95" s="49" t="s">
        <v>177</v>
      </c>
      <c r="C95" s="50">
        <v>80000</v>
      </c>
      <c r="D95" s="50">
        <v>80000</v>
      </c>
      <c r="E95" s="50">
        <v>80000</v>
      </c>
    </row>
    <row r="96" spans="1:5" s="30" customFormat="1" ht="165">
      <c r="A96" s="45" t="s">
        <v>178</v>
      </c>
      <c r="B96" s="51" t="s">
        <v>179</v>
      </c>
      <c r="C96" s="52">
        <f aca="true" t="shared" si="5" ref="C96:E97">C97</f>
        <v>177120.4</v>
      </c>
      <c r="D96" s="52">
        <f t="shared" si="5"/>
        <v>187725.22</v>
      </c>
      <c r="E96" s="52">
        <f t="shared" si="5"/>
        <v>192594.22</v>
      </c>
    </row>
    <row r="97" spans="1:5" s="47" customFormat="1" ht="105">
      <c r="A97" s="48" t="s">
        <v>180</v>
      </c>
      <c r="B97" s="49" t="s">
        <v>181</v>
      </c>
      <c r="C97" s="50">
        <f t="shared" si="5"/>
        <v>177120.4</v>
      </c>
      <c r="D97" s="50">
        <f t="shared" si="5"/>
        <v>187725.22</v>
      </c>
      <c r="E97" s="50">
        <f t="shared" si="5"/>
        <v>192594.22</v>
      </c>
    </row>
    <row r="98" spans="1:5" s="30" customFormat="1" ht="90">
      <c r="A98" s="48" t="s">
        <v>182</v>
      </c>
      <c r="B98" s="49" t="s">
        <v>183</v>
      </c>
      <c r="C98" s="50">
        <v>177120.4</v>
      </c>
      <c r="D98" s="50">
        <v>187725.22</v>
      </c>
      <c r="E98" s="50">
        <v>192594.22</v>
      </c>
    </row>
    <row r="99" spans="1:5" s="47" customFormat="1" ht="31.5">
      <c r="A99" s="45" t="s">
        <v>184</v>
      </c>
      <c r="B99" s="46" t="s">
        <v>185</v>
      </c>
      <c r="C99" s="16">
        <f aca="true" t="shared" si="6" ref="C99:E100">C100</f>
        <v>3042732.49</v>
      </c>
      <c r="D99" s="16">
        <f t="shared" si="6"/>
        <v>60000</v>
      </c>
      <c r="E99" s="16">
        <f t="shared" si="6"/>
        <v>60000</v>
      </c>
    </row>
    <row r="100" spans="1:5" s="30" customFormat="1" ht="90">
      <c r="A100" s="48" t="s">
        <v>186</v>
      </c>
      <c r="B100" s="49" t="s">
        <v>187</v>
      </c>
      <c r="C100" s="50">
        <f t="shared" si="6"/>
        <v>3042732.49</v>
      </c>
      <c r="D100" s="50">
        <f t="shared" si="6"/>
        <v>60000</v>
      </c>
      <c r="E100" s="50">
        <f t="shared" si="6"/>
        <v>60000</v>
      </c>
    </row>
    <row r="101" spans="1:5" s="30" customFormat="1" ht="90">
      <c r="A101" s="48" t="s">
        <v>188</v>
      </c>
      <c r="B101" s="49" t="s">
        <v>189</v>
      </c>
      <c r="C101" s="50">
        <v>3042732.49</v>
      </c>
      <c r="D101" s="50">
        <v>60000</v>
      </c>
      <c r="E101" s="50">
        <v>60000</v>
      </c>
    </row>
    <row r="102" spans="1:5" ht="18.75">
      <c r="A102" s="11" t="s">
        <v>190</v>
      </c>
      <c r="B102" s="53" t="s">
        <v>191</v>
      </c>
      <c r="C102" s="13">
        <f>C103</f>
        <v>2148649134.39</v>
      </c>
      <c r="D102" s="13">
        <f>D103</f>
        <v>1807043083.233</v>
      </c>
      <c r="E102" s="13">
        <f>E103</f>
        <v>1797926416.8930001</v>
      </c>
    </row>
    <row r="103" spans="1:5" ht="47.25">
      <c r="A103" s="11" t="s">
        <v>192</v>
      </c>
      <c r="B103" s="12" t="s">
        <v>193</v>
      </c>
      <c r="C103" s="16">
        <f>C104+C111+C122+C137</f>
        <v>2148649134.39</v>
      </c>
      <c r="D103" s="16">
        <f>D104+D111+D122+D137</f>
        <v>1807043083.233</v>
      </c>
      <c r="E103" s="16">
        <f>E104+E111+E122+E137</f>
        <v>1797926416.8930001</v>
      </c>
    </row>
    <row r="104" spans="1:5" ht="31.5">
      <c r="A104" s="11" t="s">
        <v>194</v>
      </c>
      <c r="B104" s="12" t="s">
        <v>195</v>
      </c>
      <c r="C104" s="13">
        <f>C105+C109+C107</f>
        <v>704911625</v>
      </c>
      <c r="D104" s="13">
        <f>D105+D109+D107</f>
        <v>552661710</v>
      </c>
      <c r="E104" s="13">
        <f>E105+E109+E107</f>
        <v>557420922</v>
      </c>
    </row>
    <row r="105" spans="1:5" s="57" customFormat="1" ht="31.5">
      <c r="A105" s="54" t="s">
        <v>196</v>
      </c>
      <c r="B105" s="55" t="s">
        <v>197</v>
      </c>
      <c r="C105" s="56">
        <f>C106</f>
        <v>35873900</v>
      </c>
      <c r="D105" s="56">
        <f>D106</f>
        <v>22550939</v>
      </c>
      <c r="E105" s="56">
        <f>E106</f>
        <v>22373181</v>
      </c>
    </row>
    <row r="106" spans="1:5" ht="30">
      <c r="A106" s="48" t="s">
        <v>198</v>
      </c>
      <c r="B106" s="49" t="s">
        <v>199</v>
      </c>
      <c r="C106" s="50">
        <v>35873900</v>
      </c>
      <c r="D106" s="58">
        <v>22550939</v>
      </c>
      <c r="E106" s="58">
        <v>22373181</v>
      </c>
    </row>
    <row r="107" spans="1:5" ht="45">
      <c r="A107" s="59" t="s">
        <v>200</v>
      </c>
      <c r="B107" s="60" t="s">
        <v>201</v>
      </c>
      <c r="C107" s="61">
        <f>C108</f>
        <v>21311725</v>
      </c>
      <c r="D107" s="61">
        <f>D108</f>
        <v>21202771</v>
      </c>
      <c r="E107" s="61">
        <f>E108</f>
        <v>17310741</v>
      </c>
    </row>
    <row r="108" spans="1:5" ht="45">
      <c r="A108" s="62" t="s">
        <v>202</v>
      </c>
      <c r="B108" s="63" t="s">
        <v>203</v>
      </c>
      <c r="C108" s="64">
        <v>21311725</v>
      </c>
      <c r="D108" s="65">
        <v>21202771</v>
      </c>
      <c r="E108" s="65">
        <v>17310741</v>
      </c>
    </row>
    <row r="109" spans="1:5" ht="63">
      <c r="A109" s="45" t="s">
        <v>204</v>
      </c>
      <c r="B109" s="46" t="s">
        <v>205</v>
      </c>
      <c r="C109" s="16">
        <f>C110</f>
        <v>647726000</v>
      </c>
      <c r="D109" s="16">
        <f>D110</f>
        <v>508908000</v>
      </c>
      <c r="E109" s="16">
        <f>E110</f>
        <v>517737000</v>
      </c>
    </row>
    <row r="110" spans="1:5" ht="60">
      <c r="A110" s="48" t="s">
        <v>206</v>
      </c>
      <c r="B110" s="49" t="s">
        <v>207</v>
      </c>
      <c r="C110" s="50">
        <v>647726000</v>
      </c>
      <c r="D110" s="58">
        <v>508908000</v>
      </c>
      <c r="E110" s="58">
        <v>517737000</v>
      </c>
    </row>
    <row r="111" spans="1:5" ht="47.25">
      <c r="A111" s="11" t="s">
        <v>208</v>
      </c>
      <c r="B111" s="44" t="s">
        <v>209</v>
      </c>
      <c r="C111" s="13">
        <f>C112+C114+C116+C118+C120</f>
        <v>204718200.51999998</v>
      </c>
      <c r="D111" s="13">
        <f>D112+D114+D116+D118+D120</f>
        <v>208680344.833</v>
      </c>
      <c r="E111" s="13">
        <f>E112+E114+E116+E118+E120</f>
        <v>175529037.873</v>
      </c>
    </row>
    <row r="112" spans="1:5" ht="105">
      <c r="A112" s="66" t="s">
        <v>210</v>
      </c>
      <c r="B112" s="67" t="s">
        <v>211</v>
      </c>
      <c r="C112" s="68">
        <f>C113</f>
        <v>31982551.31</v>
      </c>
      <c r="D112" s="68">
        <f>D113</f>
        <v>31975452.763</v>
      </c>
      <c r="E112" s="68">
        <f>E113</f>
        <v>31975452.763</v>
      </c>
    </row>
    <row r="113" spans="1:5" ht="105">
      <c r="A113" s="69" t="s">
        <v>212</v>
      </c>
      <c r="B113" s="70" t="s">
        <v>213</v>
      </c>
      <c r="C113" s="71">
        <v>31982551.31</v>
      </c>
      <c r="D113" s="71">
        <v>31975452.763</v>
      </c>
      <c r="E113" s="71">
        <v>31975452.763</v>
      </c>
    </row>
    <row r="114" spans="1:5" ht="110.25">
      <c r="A114" s="66" t="s">
        <v>214</v>
      </c>
      <c r="B114" s="72" t="s">
        <v>215</v>
      </c>
      <c r="C114" s="68">
        <f>C115</f>
        <v>110350</v>
      </c>
      <c r="D114" s="68">
        <f>D115</f>
        <v>0</v>
      </c>
      <c r="E114" s="68">
        <f>E115</f>
        <v>0</v>
      </c>
    </row>
    <row r="115" spans="1:5" ht="90">
      <c r="A115" s="69" t="s">
        <v>216</v>
      </c>
      <c r="B115" s="73" t="s">
        <v>217</v>
      </c>
      <c r="C115" s="71">
        <v>110350</v>
      </c>
      <c r="D115" s="71">
        <v>0</v>
      </c>
      <c r="E115" s="71">
        <v>0</v>
      </c>
    </row>
    <row r="116" spans="1:5" ht="75">
      <c r="A116" s="74" t="s">
        <v>218</v>
      </c>
      <c r="B116" s="75" t="s">
        <v>219</v>
      </c>
      <c r="C116" s="76">
        <f>C117</f>
        <v>36784400</v>
      </c>
      <c r="D116" s="76">
        <f>D117</f>
        <v>37959500</v>
      </c>
      <c r="E116" s="76">
        <f>E117</f>
        <v>38250200</v>
      </c>
    </row>
    <row r="117" spans="1:5" ht="75">
      <c r="A117" s="69" t="s">
        <v>220</v>
      </c>
      <c r="B117" s="73" t="s">
        <v>221</v>
      </c>
      <c r="C117" s="71">
        <f>33846500+2937900</f>
        <v>36784400</v>
      </c>
      <c r="D117" s="71">
        <f>34864700+3094800</f>
        <v>37959500</v>
      </c>
      <c r="E117" s="71">
        <f>34864700+3385500</f>
        <v>38250200</v>
      </c>
    </row>
    <row r="118" spans="1:5" ht="31.5">
      <c r="A118" s="66" t="s">
        <v>222</v>
      </c>
      <c r="B118" s="77" t="s">
        <v>223</v>
      </c>
      <c r="C118" s="68">
        <f>C119</f>
        <v>13009410.1</v>
      </c>
      <c r="D118" s="68">
        <f>D119</f>
        <v>36925492.96</v>
      </c>
      <c r="E118" s="68">
        <f>E119</f>
        <v>0</v>
      </c>
    </row>
    <row r="119" spans="1:5" ht="30">
      <c r="A119" s="69" t="s">
        <v>224</v>
      </c>
      <c r="B119" s="78" t="s">
        <v>225</v>
      </c>
      <c r="C119" s="71">
        <f>6246888.3+6762521.8</f>
        <v>13009410.1</v>
      </c>
      <c r="D119" s="71">
        <v>36925492.96</v>
      </c>
      <c r="E119" s="71">
        <v>0</v>
      </c>
    </row>
    <row r="120" spans="1:5" ht="18.75">
      <c r="A120" s="45" t="s">
        <v>226</v>
      </c>
      <c r="B120" s="79" t="s">
        <v>227</v>
      </c>
      <c r="C120" s="16">
        <f>C121</f>
        <v>122831489.11</v>
      </c>
      <c r="D120" s="16">
        <f>D121</f>
        <v>101819899.11</v>
      </c>
      <c r="E120" s="16">
        <f>E121</f>
        <v>105303385.11</v>
      </c>
    </row>
    <row r="121" spans="1:5" ht="18.75">
      <c r="A121" s="48" t="s">
        <v>228</v>
      </c>
      <c r="B121" s="80" t="s">
        <v>229</v>
      </c>
      <c r="C121" s="50">
        <f>1975500+3260900+16457111+76133532+4446.11+25000000</f>
        <v>122831489.11</v>
      </c>
      <c r="D121" s="50">
        <f>2054500+3260900+16333512+80166541+4446.11</f>
        <v>101819899.11</v>
      </c>
      <c r="E121" s="50">
        <f>2054500+3260900+16086938+83896601+4446.11</f>
        <v>105303385.11</v>
      </c>
    </row>
    <row r="122" spans="1:5" ht="31.5">
      <c r="A122" s="11" t="s">
        <v>230</v>
      </c>
      <c r="B122" s="44" t="s">
        <v>231</v>
      </c>
      <c r="C122" s="13">
        <f>C125+C127+C135+C133+C129+C123+C131</f>
        <v>976920398.8699999</v>
      </c>
      <c r="D122" s="13">
        <f>D125+D127+D135+D133+D129+D123+D131</f>
        <v>1003477168.4000001</v>
      </c>
      <c r="E122" s="13">
        <f>E125+E127+E135+E133+E129+E123+E131</f>
        <v>1022752597.0200001</v>
      </c>
    </row>
    <row r="123" spans="1:5" ht="47.25">
      <c r="A123" s="45" t="s">
        <v>232</v>
      </c>
      <c r="B123" s="46" t="s">
        <v>233</v>
      </c>
      <c r="C123" s="52">
        <f>C124</f>
        <v>35424556.94</v>
      </c>
      <c r="D123" s="52">
        <f>D124</f>
        <v>36105823.58</v>
      </c>
      <c r="E123" s="52">
        <f>E124</f>
        <v>36677358.32</v>
      </c>
    </row>
    <row r="124" spans="1:5" ht="45">
      <c r="A124" s="48" t="s">
        <v>234</v>
      </c>
      <c r="B124" s="49" t="s">
        <v>235</v>
      </c>
      <c r="C124" s="50">
        <f>2148000+7518000+228400+911916+6000+12346500+1635100+22000+692700+2274800+628978+85565.94+305000+37799+6431798+44600+107400</f>
        <v>35424556.94</v>
      </c>
      <c r="D124" s="50">
        <f>2148000+7518000+228400+957780+6000+12832500+1700500+22000+787900+2365800+628978+88968.58+305000+37799+6431798+46400</f>
        <v>36105823.58</v>
      </c>
      <c r="E124" s="50">
        <f>2148000+7518000+228400+995976+6000+13318600+1768600+22000+819500+2460400+628978+92507.32+152500+37799+6431798+48300</f>
        <v>36677358.32</v>
      </c>
    </row>
    <row r="125" spans="1:5" ht="63">
      <c r="A125" s="45" t="s">
        <v>236</v>
      </c>
      <c r="B125" s="46" t="s">
        <v>237</v>
      </c>
      <c r="C125" s="52">
        <f>C126</f>
        <v>36043700</v>
      </c>
      <c r="D125" s="52">
        <f>D126</f>
        <v>38347300</v>
      </c>
      <c r="E125" s="52">
        <f>E126</f>
        <v>39577000</v>
      </c>
    </row>
    <row r="126" spans="1:5" ht="60">
      <c r="A126" s="48" t="s">
        <v>238</v>
      </c>
      <c r="B126" s="49" t="s">
        <v>239</v>
      </c>
      <c r="C126" s="50">
        <v>36043700</v>
      </c>
      <c r="D126" s="50">
        <v>38347300</v>
      </c>
      <c r="E126" s="50">
        <v>39577000</v>
      </c>
    </row>
    <row r="127" spans="1:5" ht="110.25">
      <c r="A127" s="45" t="s">
        <v>240</v>
      </c>
      <c r="B127" s="46" t="s">
        <v>241</v>
      </c>
      <c r="C127" s="52">
        <f>C128</f>
        <v>20703900</v>
      </c>
      <c r="D127" s="52">
        <f>D128</f>
        <v>20703900</v>
      </c>
      <c r="E127" s="52">
        <f>E128</f>
        <v>20703900</v>
      </c>
    </row>
    <row r="128" spans="1:5" ht="105">
      <c r="A128" s="48" t="s">
        <v>242</v>
      </c>
      <c r="B128" s="49" t="s">
        <v>243</v>
      </c>
      <c r="C128" s="50">
        <f>20198900+505000</f>
        <v>20703900</v>
      </c>
      <c r="D128" s="50">
        <f>20198900+505000</f>
        <v>20703900</v>
      </c>
      <c r="E128" s="50">
        <f>20198900+505000</f>
        <v>20703900</v>
      </c>
    </row>
    <row r="129" spans="1:5" ht="75">
      <c r="A129" s="81" t="s">
        <v>244</v>
      </c>
      <c r="B129" s="51" t="s">
        <v>245</v>
      </c>
      <c r="C129" s="52">
        <f>C130</f>
        <v>3934.93</v>
      </c>
      <c r="D129" s="52">
        <f>D130</f>
        <v>37636.82</v>
      </c>
      <c r="E129" s="52">
        <f>E130</f>
        <v>1626.7</v>
      </c>
    </row>
    <row r="130" spans="1:5" ht="75">
      <c r="A130" s="48" t="s">
        <v>246</v>
      </c>
      <c r="B130" s="49" t="s">
        <v>247</v>
      </c>
      <c r="C130" s="50">
        <v>3934.93</v>
      </c>
      <c r="D130" s="50">
        <v>37636.82</v>
      </c>
      <c r="E130" s="50">
        <v>1626.7</v>
      </c>
    </row>
    <row r="131" spans="1:5" ht="30">
      <c r="A131" s="81" t="s">
        <v>248</v>
      </c>
      <c r="B131" s="51" t="s">
        <v>249</v>
      </c>
      <c r="C131" s="52">
        <f>C132</f>
        <v>622431</v>
      </c>
      <c r="D131" s="52">
        <f>D132</f>
        <v>0</v>
      </c>
      <c r="E131" s="52">
        <f>E132</f>
        <v>0</v>
      </c>
    </row>
    <row r="132" spans="1:5" ht="45">
      <c r="A132" s="48" t="s">
        <v>250</v>
      </c>
      <c r="B132" s="49" t="s">
        <v>251</v>
      </c>
      <c r="C132" s="50">
        <v>622431</v>
      </c>
      <c r="D132" s="50">
        <v>0</v>
      </c>
      <c r="E132" s="50">
        <v>0</v>
      </c>
    </row>
    <row r="133" spans="1:5" ht="47.25">
      <c r="A133" s="45" t="s">
        <v>252</v>
      </c>
      <c r="B133" s="79" t="s">
        <v>253</v>
      </c>
      <c r="C133" s="16">
        <f>C134</f>
        <v>2132276</v>
      </c>
      <c r="D133" s="16">
        <f>D134</f>
        <v>2254908</v>
      </c>
      <c r="E133" s="16">
        <f>E134</f>
        <v>2632912</v>
      </c>
    </row>
    <row r="134" spans="1:5" ht="45">
      <c r="A134" s="48" t="s">
        <v>254</v>
      </c>
      <c r="B134" s="49" t="s">
        <v>255</v>
      </c>
      <c r="C134" s="50">
        <v>2132276</v>
      </c>
      <c r="D134" s="50">
        <v>2254908</v>
      </c>
      <c r="E134" s="50">
        <v>2632912</v>
      </c>
    </row>
    <row r="135" spans="1:5" ht="18.75">
      <c r="A135" s="45" t="s">
        <v>256</v>
      </c>
      <c r="B135" s="79" t="s">
        <v>257</v>
      </c>
      <c r="C135" s="16">
        <f>C136</f>
        <v>881989600</v>
      </c>
      <c r="D135" s="16">
        <f>D136</f>
        <v>906027600</v>
      </c>
      <c r="E135" s="16">
        <f>E136</f>
        <v>923159800</v>
      </c>
    </row>
    <row r="136" spans="1:5" ht="18.75">
      <c r="A136" s="48" t="s">
        <v>258</v>
      </c>
      <c r="B136" s="49" t="s">
        <v>259</v>
      </c>
      <c r="C136" s="50">
        <v>881989600</v>
      </c>
      <c r="D136" s="50">
        <v>906027600</v>
      </c>
      <c r="E136" s="50">
        <v>923159800</v>
      </c>
    </row>
    <row r="137" spans="1:5" ht="18.75">
      <c r="A137" s="11" t="s">
        <v>260</v>
      </c>
      <c r="B137" s="12" t="s">
        <v>261</v>
      </c>
      <c r="C137" s="13">
        <f>C140+C142+C138</f>
        <v>262098910</v>
      </c>
      <c r="D137" s="13">
        <f>D140+D142+D138</f>
        <v>42223860</v>
      </c>
      <c r="E137" s="13">
        <f>E140+E142+E138</f>
        <v>42223860</v>
      </c>
    </row>
    <row r="138" spans="1:5" s="31" customFormat="1" ht="94.5">
      <c r="A138" s="45" t="s">
        <v>262</v>
      </c>
      <c r="B138" s="46" t="s">
        <v>263</v>
      </c>
      <c r="C138" s="16">
        <f>C139</f>
        <v>42223860</v>
      </c>
      <c r="D138" s="16">
        <f>D139</f>
        <v>42223860</v>
      </c>
      <c r="E138" s="16">
        <f>E139</f>
        <v>42223860</v>
      </c>
    </row>
    <row r="139" spans="1:5" s="30" customFormat="1" ht="90">
      <c r="A139" s="48" t="s">
        <v>264</v>
      </c>
      <c r="B139" s="49" t="s">
        <v>265</v>
      </c>
      <c r="C139" s="50">
        <f>40388040+1835820</f>
        <v>42223860</v>
      </c>
      <c r="D139" s="50">
        <f>40388040+1835820</f>
        <v>42223860</v>
      </c>
      <c r="E139" s="50">
        <f>40388040+1835820</f>
        <v>42223860</v>
      </c>
    </row>
    <row r="140" spans="1:5" ht="110.25">
      <c r="A140" s="45" t="s">
        <v>266</v>
      </c>
      <c r="B140" s="79" t="s">
        <v>267</v>
      </c>
      <c r="C140" s="52">
        <f>C141</f>
        <v>162210000</v>
      </c>
      <c r="D140" s="52">
        <f>D141</f>
        <v>0</v>
      </c>
      <c r="E140" s="52">
        <f>E141</f>
        <v>0</v>
      </c>
    </row>
    <row r="141" spans="1:5" ht="90">
      <c r="A141" s="48" t="s">
        <v>268</v>
      </c>
      <c r="B141" s="80" t="s">
        <v>269</v>
      </c>
      <c r="C141" s="50">
        <v>162210000</v>
      </c>
      <c r="D141" s="50">
        <v>0</v>
      </c>
      <c r="E141" s="50">
        <v>0</v>
      </c>
    </row>
    <row r="142" spans="1:5" ht="31.5">
      <c r="A142" s="45" t="s">
        <v>270</v>
      </c>
      <c r="B142" s="79" t="s">
        <v>271</v>
      </c>
      <c r="C142" s="52">
        <f>C143</f>
        <v>57665050</v>
      </c>
      <c r="D142" s="52">
        <f>D143</f>
        <v>0</v>
      </c>
      <c r="E142" s="52">
        <f>E143</f>
        <v>0</v>
      </c>
    </row>
    <row r="143" spans="1:5" ht="30">
      <c r="A143" s="48" t="s">
        <v>272</v>
      </c>
      <c r="B143" s="80" t="s">
        <v>273</v>
      </c>
      <c r="C143" s="50">
        <v>57665050</v>
      </c>
      <c r="D143" s="50">
        <v>0</v>
      </c>
      <c r="E143" s="50">
        <v>0</v>
      </c>
    </row>
    <row r="144" spans="1:5" ht="18.75">
      <c r="A144" s="84" t="s">
        <v>274</v>
      </c>
      <c r="B144" s="84"/>
      <c r="C144" s="13">
        <f>C10+C102</f>
        <v>3052296423.2799997</v>
      </c>
      <c r="D144" s="13">
        <f>D10+D102</f>
        <v>2693136097.343</v>
      </c>
      <c r="E144" s="13">
        <f>E10+E102</f>
        <v>2690821098.473</v>
      </c>
    </row>
  </sheetData>
  <sheetProtection/>
  <mergeCells count="5">
    <mergeCell ref="B1:E1"/>
    <mergeCell ref="B2:E2"/>
    <mergeCell ref="B3:E3"/>
    <mergeCell ref="A5:E5"/>
    <mergeCell ref="A144:B1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KomissarovaNI</dc:creator>
  <cp:keywords/>
  <dc:description/>
  <cp:lastModifiedBy>Полянина Александра Александровна</cp:lastModifiedBy>
  <dcterms:created xsi:type="dcterms:W3CDTF">2020-12-03T08:11:05Z</dcterms:created>
  <dcterms:modified xsi:type="dcterms:W3CDTF">2020-12-04T13:35:08Z</dcterms:modified>
  <cp:category/>
  <cp:version/>
  <cp:contentType/>
  <cp:contentStatus/>
</cp:coreProperties>
</file>