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40" windowHeight="9285" tabRatio="775" activeTab="0"/>
  </bookViews>
  <sheets>
    <sheet name="анализ 3 кв." sheetId="1" r:id="rId1"/>
  </sheets>
  <definedNames>
    <definedName name="_xlnm.Print_Titles" localSheetId="0">'анализ 3 кв.'!$1:$2</definedName>
    <definedName name="_xlnm.Print_Area" localSheetId="0">'анализ 3 кв.'!$A$1:$D$43</definedName>
  </definedNames>
  <calcPr fullCalcOnLoad="1"/>
</workbook>
</file>

<file path=xl/sharedStrings.xml><?xml version="1.0" encoding="utf-8"?>
<sst xmlns="http://schemas.openxmlformats.org/spreadsheetml/2006/main" count="68" uniqueCount="64">
  <si>
    <t>ИТОГО РАСХОДОВ</t>
  </si>
  <si>
    <t>%                             исполнения</t>
  </si>
  <si>
    <t>Наименование</t>
  </si>
  <si>
    <t xml:space="preserve">    Муниципальная программа ЗАТО Александровск "Развитие образования" на 2014 - 2020 годы</t>
  </si>
  <si>
    <t xml:space="preserve">      Подпрограмма 1 "Качественное и доступное дошкольное образование"</t>
  </si>
  <si>
    <t xml:space="preserve">      Подпрограмма 2 "Обеспечение предоставления муниципальных услуг в сфере общего и дополнительного образования"</t>
  </si>
  <si>
    <t xml:space="preserve">      Подпрограмма 3 "Развитие системы образования через эффективное выполнение муниципальных функций"</t>
  </si>
  <si>
    <t xml:space="preserve">      Подпрограмма 4 "Обеспечение информационно-методического сопровождения образовательного процесса муниципальных учреждений"</t>
  </si>
  <si>
    <t xml:space="preserve">      Подпрограмма 5 "Обеспечение хозяйственно-эксплуатационного обслуживания учреждений системы образования ЗАТО Александровск"</t>
  </si>
  <si>
    <t xml:space="preserve">      Подпрограмма 6 "Школьное здоровое питание"</t>
  </si>
  <si>
    <t xml:space="preserve">      Подпрограмма 7 "Организация отдыха, оздоровления и занятости детей и молодежи ЗАТО Александровск"</t>
  </si>
  <si>
    <t xml:space="preserve">      Подпрограмма 8 "Развитие современной инфраструктуры системы образования ЗАТО Александровск"</t>
  </si>
  <si>
    <t xml:space="preserve">    Муниципальная программа "Повышение качества жизни отдельных категорий граждан ЗАТО Александровск" на 2014 - 2020 годы</t>
  </si>
  <si>
    <t xml:space="preserve">    Муниципальная программа ЗАТО Александровск "Развитие физической культуры, спорта и молодежной политики" на 2014 - 2020 годы</t>
  </si>
  <si>
    <t xml:space="preserve">      Подпрограмма 1 "Развитие физической культуры и спорта"</t>
  </si>
  <si>
    <t xml:space="preserve">      Подпрограмма 2 "Молодежь ЗАТО Александровск"</t>
  </si>
  <si>
    <t xml:space="preserve">      Подпрограмма 3 "Патриотическое воспитание граждан"</t>
  </si>
  <si>
    <t xml:space="preserve">    Муниципальная программа ЗАТО Александровск "Развитие культуры и сохранение культурного наследия" на 2014 - 2020 годы</t>
  </si>
  <si>
    <t xml:space="preserve">      Подпрограмма 1 "Развитие творческого потенциала и организация досуга населения ЗАТО Александровск"</t>
  </si>
  <si>
    <t xml:space="preserve">      Подпрограмма 2 "Библиотечное дело ЗАТО Александровск"</t>
  </si>
  <si>
    <t xml:space="preserve">      Подпрограмма 3 "Музейное дело ЗАТО Александровск"</t>
  </si>
  <si>
    <t xml:space="preserve">      Подпрограмма 4 "Сохранение и реконструкция военно-мемориальных объектов ЗАТО Александровск"</t>
  </si>
  <si>
    <t xml:space="preserve">      Подпрограмма 5 "Модернизация учреждений культуры и дополнительного образования в сфере культуры ЗАТО Александровск"</t>
  </si>
  <si>
    <t xml:space="preserve">      Подпрограмма 1 "Капитальный ремонт многоквартирных домов ЗАТО Александровск"</t>
  </si>
  <si>
    <t xml:space="preserve">    Муниципальная программа "Обеспечение комплексной безопасности населения ЗАТО Александровск" на 2014 - 2020 годы</t>
  </si>
  <si>
    <t xml:space="preserve">      Подпрограмма 1 "Профилактика правонарушений, обеспечение безопасности населения ЗАТО Александровск"</t>
  </si>
  <si>
    <t xml:space="preserve">      Подпрограмма 3 "Защита населения и территории ЗАТО Александровск от чрезвычайных ситуаций, мероприятия в области гражданской обороны"</t>
  </si>
  <si>
    <t xml:space="preserve">    Муниципальная программа ЗАТО Александровск "Охрана окружающей среды" на 2014 - 2020 годы</t>
  </si>
  <si>
    <t xml:space="preserve">    Муниципальная программа "Развитие транспортной системы ЗАТО Александровск" на 2014 - 2020 годы</t>
  </si>
  <si>
    <t xml:space="preserve">    Муниципальная программа ЗАТО Александровск "Энергоэффективность и развитие энергетики" на 2014 - 2020 годы</t>
  </si>
  <si>
    <t xml:space="preserve">    Муниципальная программа "Развитие инвестиционной деятельности муниципального образования ЗАТО Александровск" на 2014 - 2016 годы</t>
  </si>
  <si>
    <t xml:space="preserve">    Муниципальная программа ЗАТО Александровск "Информационное общество" на 2014 - 2020 годы</t>
  </si>
  <si>
    <t xml:space="preserve">      Подпрограмма 1 "Управление развитием информационного общества и формирование электронного правительства"</t>
  </si>
  <si>
    <t xml:space="preserve">      Подпрограмма 2 "Развитие информационного общества и формирование электронного правительства"</t>
  </si>
  <si>
    <t xml:space="preserve">      Подпрограмма 3 "Информационное обеспечение населения ЗАТО Александроаск через взаимодействие органов местного самоуправления ЗАТО Александровск и средств массовой информации"</t>
  </si>
  <si>
    <t xml:space="preserve">      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</si>
  <si>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 xml:space="preserve">   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</si>
  <si>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     Подпрограмма 1 "Совершенствование финансовой и бюджетной политики"</t>
  </si>
  <si>
    <t xml:space="preserve">      Подпрограмма 2 "Эффективное управление муниципальным долгом"</t>
  </si>
  <si>
    <t xml:space="preserve">    Муниципальная программа ЗАТО Александровск "Эффективное муниципальное управление" на 2014 - 2020 годы</t>
  </si>
  <si>
    <t xml:space="preserve">      Подпрограмма 1 "Обеспечение деятельности администрации ЗАТО Александровск"</t>
  </si>
  <si>
    <t xml:space="preserve">      Подпрограмма 2 "Обеспечение деятельности управления муниципальной собственностью администрации ЗАТО Александровск"</t>
  </si>
  <si>
    <t xml:space="preserve">      Подпрограмма 3 "Обеспечение деятельности управления культуры, спорта и молодежной политики администрации ЗАТО Александровск"</t>
  </si>
  <si>
    <t xml:space="preserve">      Подпрограмма 4 "Архивное дело ЗАТО Александровск"</t>
  </si>
  <si>
    <t xml:space="preserve">      Подпрограмма 5 "Осуществление муниципальных функций, направленных на повышение эффективности управления муниципальным имуществом"</t>
  </si>
  <si>
    <t xml:space="preserve">      Подпрограмма 6 "Обслуживание деятельности органов местного самоуправления"</t>
  </si>
  <si>
    <t xml:space="preserve">      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</si>
  <si>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 xml:space="preserve">      Подпрограмма 8 "Развитие муниципальной службы ЗАТО Александровск"</t>
  </si>
  <si>
    <t xml:space="preserve">        Подпрограмма 4 "Профилактика экстремизма и терроризма в ЗАТО Александровск"</t>
  </si>
  <si>
    <t>Отклонение                                                                      (гр.3-гр.2)</t>
  </si>
  <si>
    <t xml:space="preserve">      Подпрограмма 1 "Автомобильные дороги ЗАТО Александровск"</t>
  </si>
  <si>
    <t xml:space="preserve">      Подпрограмма 2 "Организация транспортного обслуживания населения на территории ЗАТО Александровск"</t>
  </si>
  <si>
    <t xml:space="preserve">      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</si>
  <si>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 xml:space="preserve">    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</si>
  <si>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 xml:space="preserve">      Подпрограмма 2 "Содержание и эффективное использование объектов муниципальной собственности ЗАТО Александровск"</t>
  </si>
  <si>
    <t xml:space="preserve">      Подпрограмма 3 "Организация ритуальных услуг"</t>
  </si>
  <si>
    <t>Муниципальная программа ЗАТО Александровск "Формирование современной городской среды на территории ЗАТО Александровск" на 2018 - 2022 годы</t>
  </si>
  <si>
    <t>Исполнение за                                                     январь-сентябрь                                       2019 года</t>
  </si>
  <si>
    <t>Сравнительный анализ расходов местного бюджета ЗАТО Александровск за январь-сентябрь 2019 и 2020 годов.</t>
  </si>
  <si>
    <t>Исполнение за                                                     январь-сентябрь                                       2020 года</t>
  </si>
  <si>
    <t>-</t>
  </si>
  <si>
    <t xml:space="preserve">  </t>
  </si>
  <si>
    <t xml:space="preserve"> Подпрограмма 1 "Создание условий для развития малого и среднего предпринимательства на территории ЗАТО Александровск"</t>
  </si>
  <si>
    <t xml:space="preserve"> Подпрограмма 2 "Поддержка социально ориентированных некоммерческих организаций на территории ЗАТО Александровск"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</si>
</sst>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3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16" borderId="1">
      <alignment/>
      <protection/>
    </xf>
    <xf numFmtId="0" fontId="31" fillId="0" borderId="2">
      <alignment horizontal="center" vertical="center" wrapText="1"/>
      <protection/>
    </xf>
    <xf numFmtId="0" fontId="31" fillId="16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16" borderId="3">
      <alignment shrinkToFit="1"/>
      <protection/>
    </xf>
    <xf numFmtId="0" fontId="33" fillId="0" borderId="2">
      <alignment horizontal="left"/>
      <protection/>
    </xf>
    <xf numFmtId="4" fontId="33" fillId="17" borderId="2">
      <alignment horizontal="right" vertical="top" shrinkToFit="1"/>
      <protection/>
    </xf>
    <xf numFmtId="10" fontId="33" fillId="17" borderId="2">
      <alignment horizontal="right" vertical="top" shrinkToFit="1"/>
      <protection/>
    </xf>
    <xf numFmtId="0" fontId="31" fillId="16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18" borderId="2">
      <alignment horizontal="right" vertical="top" shrinkToFit="1"/>
      <protection/>
    </xf>
    <xf numFmtId="10" fontId="33" fillId="18" borderId="2">
      <alignment horizontal="right" vertical="top" shrinkToFit="1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0" fontId="31" fillId="16" borderId="4">
      <alignment horizontal="center"/>
      <protection/>
    </xf>
    <xf numFmtId="0" fontId="31" fillId="16" borderId="4">
      <alignment horizontal="left"/>
      <protection/>
    </xf>
    <xf numFmtId="0" fontId="33" fillId="0" borderId="2">
      <alignment vertical="top" wrapText="1"/>
      <protection/>
    </xf>
    <xf numFmtId="4" fontId="33" fillId="18" borderId="2">
      <alignment horizontal="right" vertical="top" shrinkToFit="1"/>
      <protection/>
    </xf>
    <xf numFmtId="4" fontId="33" fillId="18" borderId="2">
      <alignment horizontal="right" vertical="top" shrinkToFit="1"/>
      <protection/>
    </xf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" fillId="7" borderId="5" applyNumberFormat="0" applyAlignment="0" applyProtection="0"/>
    <xf numFmtId="0" fontId="8" fillId="23" borderId="6" applyNumberFormat="0" applyAlignment="0" applyProtection="0"/>
    <xf numFmtId="0" fontId="9" fillId="23" borderId="5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4" borderId="11" applyNumberFormat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24" fillId="0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7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28" borderId="0" xfId="0" applyFont="1" applyFill="1" applyAlignment="1">
      <alignment/>
    </xf>
    <xf numFmtId="0" fontId="1" fillId="0" borderId="0" xfId="0" applyFont="1" applyFill="1" applyAlignment="1">
      <alignment/>
    </xf>
    <xf numFmtId="4" fontId="34" fillId="0" borderId="2" xfId="66" applyNumberFormat="1" applyFont="1" applyFill="1" applyAlignment="1" applyProtection="1">
      <alignment horizontal="right" vertical="center" shrinkToFit="1"/>
      <protection/>
    </xf>
    <xf numFmtId="0" fontId="22" fillId="0" borderId="2" xfId="48" applyNumberFormat="1" applyFont="1" applyBorder="1" applyAlignment="1">
      <alignment horizontal="left" vertical="top" wrapText="1"/>
      <protection/>
    </xf>
    <xf numFmtId="0" fontId="26" fillId="29" borderId="14" xfId="88" applyFont="1" applyFill="1" applyBorder="1" applyAlignment="1">
      <alignment vertical="top" wrapText="1"/>
      <protection/>
    </xf>
    <xf numFmtId="0" fontId="27" fillId="26" borderId="14" xfId="88" applyFont="1" applyFill="1" applyBorder="1" applyAlignment="1">
      <alignment vertical="top" wrapText="1"/>
      <protection/>
    </xf>
    <xf numFmtId="0" fontId="34" fillId="0" borderId="2" xfId="57" applyNumberFormat="1" applyFont="1" applyProtection="1">
      <alignment vertical="top" wrapText="1"/>
      <protection locked="0"/>
    </xf>
    <xf numFmtId="0" fontId="34" fillId="0" borderId="2" xfId="64" applyNumberFormat="1" applyFont="1" applyProtection="1">
      <alignment vertical="top" wrapText="1"/>
      <protection/>
    </xf>
    <xf numFmtId="0" fontId="26" fillId="29" borderId="15" xfId="88" applyFont="1" applyFill="1" applyBorder="1" applyAlignment="1">
      <alignment vertical="top" wrapText="1"/>
      <protection/>
    </xf>
    <xf numFmtId="0" fontId="26" fillId="29" borderId="16" xfId="88" applyFont="1" applyFill="1" applyBorder="1" applyAlignment="1">
      <alignment vertical="top" wrapText="1"/>
      <protection/>
    </xf>
    <xf numFmtId="0" fontId="27" fillId="0" borderId="14" xfId="88" applyFont="1" applyFill="1" applyBorder="1" applyAlignment="1">
      <alignment vertical="top" wrapText="1"/>
      <protection/>
    </xf>
    <xf numFmtId="0" fontId="22" fillId="0" borderId="0" xfId="0" applyFont="1" applyFill="1" applyAlignment="1">
      <alignment horizontal="center" vertical="center"/>
    </xf>
    <xf numFmtId="4" fontId="35" fillId="29" borderId="2" xfId="58" applyFont="1" applyFill="1" applyAlignment="1" applyProtection="1">
      <alignment horizontal="right" vertical="center" shrinkToFit="1"/>
      <protection/>
    </xf>
    <xf numFmtId="4" fontId="27" fillId="0" borderId="14" xfId="89" applyNumberFormat="1" applyFont="1" applyFill="1" applyBorder="1" applyAlignment="1">
      <alignment horizontal="right" vertical="center" shrinkToFit="1"/>
      <protection/>
    </xf>
    <xf numFmtId="4" fontId="35" fillId="29" borderId="2" xfId="65" applyFont="1" applyFill="1" applyAlignment="1" applyProtection="1">
      <alignment horizontal="right" vertical="center" shrinkToFit="1"/>
      <protection/>
    </xf>
    <xf numFmtId="4" fontId="26" fillId="29" borderId="14" xfId="89" applyNumberFormat="1" applyFont="1" applyFill="1" applyBorder="1" applyAlignment="1">
      <alignment horizontal="right" vertical="center" shrinkToFit="1"/>
      <protection/>
    </xf>
    <xf numFmtId="4" fontId="35" fillId="29" borderId="17" xfId="65" applyFont="1" applyFill="1" applyBorder="1" applyAlignment="1" applyProtection="1">
      <alignment horizontal="right" vertical="center" shrinkToFit="1"/>
      <protection/>
    </xf>
    <xf numFmtId="4" fontId="26" fillId="29" borderId="15" xfId="89" applyNumberFormat="1" applyFont="1" applyFill="1" applyBorder="1" applyAlignment="1">
      <alignment horizontal="right" vertical="center" shrinkToFit="1"/>
      <protection/>
    </xf>
    <xf numFmtId="4" fontId="35" fillId="29" borderId="17" xfId="58" applyFont="1" applyFill="1" applyBorder="1" applyAlignment="1" applyProtection="1">
      <alignment horizontal="right" vertical="center" shrinkToFit="1"/>
      <protection/>
    </xf>
    <xf numFmtId="4" fontId="35" fillId="0" borderId="14" xfId="65" applyFont="1" applyFill="1" applyBorder="1" applyAlignment="1" applyProtection="1">
      <alignment horizontal="right" vertical="center" shrinkToFit="1"/>
      <protection/>
    </xf>
    <xf numFmtId="4" fontId="26" fillId="0" borderId="14" xfId="89" applyNumberFormat="1" applyFont="1" applyFill="1" applyBorder="1" applyAlignment="1">
      <alignment horizontal="right" vertical="center" shrinkToFit="1"/>
      <protection/>
    </xf>
    <xf numFmtId="4" fontId="35" fillId="0" borderId="14" xfId="58" applyFont="1" applyFill="1" applyBorder="1" applyAlignment="1" applyProtection="1">
      <alignment horizontal="right" vertical="center" shrinkToFit="1"/>
      <protection/>
    </xf>
    <xf numFmtId="4" fontId="35" fillId="29" borderId="18" xfId="58" applyFont="1" applyFill="1" applyBorder="1" applyAlignment="1" applyProtection="1">
      <alignment horizontal="right" vertical="center" shrinkToFit="1"/>
      <protection/>
    </xf>
    <xf numFmtId="4" fontId="22" fillId="0" borderId="0" xfId="0" applyNumberFormat="1" applyFont="1" applyFill="1" applyAlignment="1">
      <alignment horizontal="center" vertical="center"/>
    </xf>
    <xf numFmtId="4" fontId="25" fillId="29" borderId="14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_анализ 1 кв." xfId="88"/>
    <cellStyle name="Обычный_анализ за полугодие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65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46.25390625" style="2" customWidth="1"/>
    <col min="2" max="3" width="16.875" style="18" customWidth="1"/>
    <col min="4" max="4" width="17.00390625" style="18" customWidth="1"/>
    <col min="5" max="5" width="12.375" style="18" customWidth="1"/>
    <col min="6" max="16384" width="9.125" style="2" customWidth="1"/>
  </cols>
  <sheetData>
    <row r="1" spans="1:6" ht="33.75" customHeight="1">
      <c r="A1" s="32" t="s">
        <v>58</v>
      </c>
      <c r="B1" s="32"/>
      <c r="C1" s="32"/>
      <c r="D1" s="32"/>
      <c r="E1" s="32"/>
      <c r="F1" s="8"/>
    </row>
    <row r="3" spans="1:5" ht="38.25" customHeight="1">
      <c r="A3" s="4" t="s">
        <v>2</v>
      </c>
      <c r="B3" s="1" t="s">
        <v>57</v>
      </c>
      <c r="C3" s="1" t="s">
        <v>59</v>
      </c>
      <c r="D3" s="1" t="s">
        <v>49</v>
      </c>
      <c r="E3" s="1" t="s">
        <v>1</v>
      </c>
    </row>
    <row r="4" spans="1:5" ht="12.75">
      <c r="A4" s="5">
        <v>1</v>
      </c>
      <c r="B4" s="4">
        <v>2</v>
      </c>
      <c r="C4" s="4">
        <v>3</v>
      </c>
      <c r="D4" s="4">
        <v>4</v>
      </c>
      <c r="E4" s="4">
        <v>5</v>
      </c>
    </row>
    <row r="5" spans="1:5" ht="38.25" customHeight="1">
      <c r="A5" s="11" t="s">
        <v>3</v>
      </c>
      <c r="B5" s="19">
        <f>SUM(B6:B13)</f>
        <v>1252621989.57</v>
      </c>
      <c r="C5" s="19">
        <f>SUM(C6:C13)</f>
        <v>1224828613.3700001</v>
      </c>
      <c r="D5" s="19">
        <f>SUM(D6:D13)</f>
        <v>-27793376.199999988</v>
      </c>
      <c r="E5" s="19">
        <f aca="true" t="shared" si="0" ref="E5:E13">C5/B5*100</f>
        <v>97.78118407377306</v>
      </c>
    </row>
    <row r="6" spans="1:5" ht="25.5">
      <c r="A6" s="12" t="s">
        <v>4</v>
      </c>
      <c r="B6" s="9">
        <v>483457137.36</v>
      </c>
      <c r="C6" s="9">
        <v>488894046.56</v>
      </c>
      <c r="D6" s="20">
        <f aca="true" t="shared" si="1" ref="D6:D13">C6-B6</f>
        <v>5436909.199999988</v>
      </c>
      <c r="E6" s="20">
        <f t="shared" si="0"/>
        <v>101.12458970606765</v>
      </c>
    </row>
    <row r="7" spans="1:5" ht="38.25">
      <c r="A7" s="12" t="s">
        <v>5</v>
      </c>
      <c r="B7" s="9">
        <v>555939889.64</v>
      </c>
      <c r="C7" s="9">
        <v>581577028.99</v>
      </c>
      <c r="D7" s="20">
        <f t="shared" si="1"/>
        <v>25637139.350000024</v>
      </c>
      <c r="E7" s="20">
        <f t="shared" si="0"/>
        <v>104.61149484463175</v>
      </c>
    </row>
    <row r="8" spans="1:5" ht="38.25">
      <c r="A8" s="12" t="s">
        <v>6</v>
      </c>
      <c r="B8" s="9">
        <v>39609114.71</v>
      </c>
      <c r="C8" s="9">
        <v>41652891.13</v>
      </c>
      <c r="D8" s="20">
        <f t="shared" si="1"/>
        <v>2043776.4200000018</v>
      </c>
      <c r="E8" s="20">
        <f t="shared" si="0"/>
        <v>105.15986392264409</v>
      </c>
    </row>
    <row r="9" spans="1:5" ht="38.25">
      <c r="A9" s="12" t="s">
        <v>7</v>
      </c>
      <c r="B9" s="9">
        <v>14592481.63</v>
      </c>
      <c r="C9" s="9">
        <v>14403053.98</v>
      </c>
      <c r="D9" s="20">
        <f t="shared" si="1"/>
        <v>-189427.65000000037</v>
      </c>
      <c r="E9" s="20">
        <f t="shared" si="0"/>
        <v>98.70188186764227</v>
      </c>
    </row>
    <row r="10" spans="1:5" ht="38.25">
      <c r="A10" s="12" t="s">
        <v>8</v>
      </c>
      <c r="B10" s="9">
        <v>22393847.36</v>
      </c>
      <c r="C10" s="9">
        <v>33202536.48</v>
      </c>
      <c r="D10" s="20">
        <f t="shared" si="1"/>
        <v>10808689.120000001</v>
      </c>
      <c r="E10" s="20">
        <f t="shared" si="0"/>
        <v>148.26633381143134</v>
      </c>
    </row>
    <row r="11" spans="1:5" ht="12.75">
      <c r="A11" s="12" t="s">
        <v>9</v>
      </c>
      <c r="B11" s="9">
        <v>18195249.08</v>
      </c>
      <c r="C11" s="9">
        <v>25530538.77</v>
      </c>
      <c r="D11" s="20">
        <f t="shared" si="1"/>
        <v>7335289.690000001</v>
      </c>
      <c r="E11" s="20">
        <f t="shared" si="0"/>
        <v>140.314313136075</v>
      </c>
    </row>
    <row r="12" spans="1:5" ht="38.25">
      <c r="A12" s="12" t="s">
        <v>10</v>
      </c>
      <c r="B12" s="9">
        <v>10947212.62</v>
      </c>
      <c r="C12" s="9">
        <v>7756423.82</v>
      </c>
      <c r="D12" s="20">
        <f t="shared" si="1"/>
        <v>-3190788.799999999</v>
      </c>
      <c r="E12" s="20">
        <f t="shared" si="0"/>
        <v>70.8529567227863</v>
      </c>
    </row>
    <row r="13" spans="1:5" ht="38.25">
      <c r="A13" s="12" t="s">
        <v>11</v>
      </c>
      <c r="B13" s="9">
        <v>107487057.17</v>
      </c>
      <c r="C13" s="9">
        <v>31812093.64</v>
      </c>
      <c r="D13" s="20">
        <f t="shared" si="1"/>
        <v>-75674963.53</v>
      </c>
      <c r="E13" s="20">
        <f t="shared" si="0"/>
        <v>29.59620858322174</v>
      </c>
    </row>
    <row r="14" spans="1:5" ht="38.25">
      <c r="A14" s="11" t="s">
        <v>12</v>
      </c>
      <c r="B14" s="19">
        <v>449842.29</v>
      </c>
      <c r="C14" s="19" t="s">
        <v>60</v>
      </c>
      <c r="D14" s="19">
        <v>1279256.91</v>
      </c>
      <c r="E14" s="19" t="e">
        <f aca="true" t="shared" si="2" ref="E14:E46">C14/B14*100</f>
        <v>#VALUE!</v>
      </c>
    </row>
    <row r="15" spans="1:11" ht="38.25">
      <c r="A15" s="11" t="s">
        <v>13</v>
      </c>
      <c r="B15" s="19">
        <f>B16+B17+B18</f>
        <v>16341936.09</v>
      </c>
      <c r="C15" s="19">
        <f>C16+C17+C18</f>
        <v>20201828.67</v>
      </c>
      <c r="D15" s="19">
        <f>D16+D17+D18</f>
        <v>3859892.579999999</v>
      </c>
      <c r="E15" s="19">
        <f t="shared" si="2"/>
        <v>123.61955498260673</v>
      </c>
      <c r="K15" s="2" t="s">
        <v>61</v>
      </c>
    </row>
    <row r="16" spans="1:5" ht="25.5">
      <c r="A16" s="12" t="s">
        <v>14</v>
      </c>
      <c r="B16" s="9">
        <v>613494.2</v>
      </c>
      <c r="C16" s="9">
        <v>5836182.91</v>
      </c>
      <c r="D16" s="20">
        <f>C16-B16</f>
        <v>5222688.71</v>
      </c>
      <c r="E16" s="20">
        <f t="shared" si="2"/>
        <v>951.3020514293371</v>
      </c>
    </row>
    <row r="17" spans="1:5" ht="25.5">
      <c r="A17" s="12" t="s">
        <v>15</v>
      </c>
      <c r="B17" s="9">
        <v>1101513.5</v>
      </c>
      <c r="C17" s="9">
        <v>380000</v>
      </c>
      <c r="D17" s="20">
        <f>C17-B17</f>
        <v>-721513.5</v>
      </c>
      <c r="E17" s="20">
        <f t="shared" si="2"/>
        <v>34.49798844952876</v>
      </c>
    </row>
    <row r="18" spans="1:5" ht="25.5">
      <c r="A18" s="12" t="s">
        <v>16</v>
      </c>
      <c r="B18" s="9">
        <v>14626928.39</v>
      </c>
      <c r="C18" s="9">
        <v>13985645.76</v>
      </c>
      <c r="D18" s="20">
        <f>C18-B18</f>
        <v>-641282.6300000008</v>
      </c>
      <c r="E18" s="20">
        <f t="shared" si="2"/>
        <v>95.61573959411447</v>
      </c>
    </row>
    <row r="19" spans="1:5" ht="38.25">
      <c r="A19" s="11" t="s">
        <v>17</v>
      </c>
      <c r="B19" s="19">
        <f>B20+B21+B22+B23+B24</f>
        <v>229091374.24</v>
      </c>
      <c r="C19" s="19">
        <f>C20+C21+C22+C23+C24</f>
        <v>213212918.10000002</v>
      </c>
      <c r="D19" s="19">
        <f>D20+D21+D22+D23+D24</f>
        <v>-15878456.13999998</v>
      </c>
      <c r="E19" s="19">
        <f t="shared" si="2"/>
        <v>93.06894194830512</v>
      </c>
    </row>
    <row r="20" spans="1:5" ht="38.25">
      <c r="A20" s="12" t="s">
        <v>18</v>
      </c>
      <c r="B20" s="9">
        <v>153647634.16</v>
      </c>
      <c r="C20" s="9">
        <v>145161136.33</v>
      </c>
      <c r="D20" s="20">
        <f>C20-B20</f>
        <v>-8486497.829999983</v>
      </c>
      <c r="E20" s="20">
        <f t="shared" si="2"/>
        <v>94.4766492003628</v>
      </c>
    </row>
    <row r="21" spans="1:6" ht="25.5">
      <c r="A21" s="12" t="s">
        <v>19</v>
      </c>
      <c r="B21" s="9">
        <v>46677213.71</v>
      </c>
      <c r="C21" s="9">
        <v>45727876.77</v>
      </c>
      <c r="D21" s="20">
        <f>C21-B21</f>
        <v>-949336.9399999976</v>
      </c>
      <c r="E21" s="20">
        <f t="shared" si="2"/>
        <v>97.96616621999308</v>
      </c>
      <c r="F21" s="3"/>
    </row>
    <row r="22" spans="1:5" ht="24" customHeight="1">
      <c r="A22" s="12" t="s">
        <v>20</v>
      </c>
      <c r="B22" s="9">
        <v>15573190.52</v>
      </c>
      <c r="C22" s="9">
        <v>15322084.09</v>
      </c>
      <c r="D22" s="20">
        <f>C22-B22</f>
        <v>-251106.4299999997</v>
      </c>
      <c r="E22" s="20">
        <f t="shared" si="2"/>
        <v>98.38757234956115</v>
      </c>
    </row>
    <row r="23" spans="1:5" s="7" customFormat="1" ht="38.25">
      <c r="A23" s="12" t="s">
        <v>21</v>
      </c>
      <c r="B23" s="9">
        <v>1231029.92</v>
      </c>
      <c r="C23" s="9">
        <v>3133025.2</v>
      </c>
      <c r="D23" s="20">
        <f>C23-B23</f>
        <v>1901995.2800000003</v>
      </c>
      <c r="E23" s="20">
        <f t="shared" si="2"/>
        <v>254.50439092495822</v>
      </c>
    </row>
    <row r="24" spans="1:5" s="7" customFormat="1" ht="38.25">
      <c r="A24" s="12" t="s">
        <v>22</v>
      </c>
      <c r="B24" s="9">
        <v>11962305.93</v>
      </c>
      <c r="C24" s="9">
        <v>3868795.71</v>
      </c>
      <c r="D24" s="20">
        <f>C24-B24</f>
        <v>-8093510.22</v>
      </c>
      <c r="E24" s="20">
        <f t="shared" si="2"/>
        <v>32.34155465208036</v>
      </c>
    </row>
    <row r="25" spans="1:5" s="6" customFormat="1" ht="38.25">
      <c r="A25" s="11" t="s">
        <v>24</v>
      </c>
      <c r="B25" s="21">
        <f>B26+B27+B28</f>
        <v>30102443.86</v>
      </c>
      <c r="C25" s="21">
        <f>C26+C27+C28</f>
        <v>28523322.82</v>
      </c>
      <c r="D25" s="21">
        <f>D26+D27+D28</f>
        <v>-1579121.0399999998</v>
      </c>
      <c r="E25" s="19">
        <f t="shared" si="2"/>
        <v>94.75417661322066</v>
      </c>
    </row>
    <row r="26" spans="1:5" ht="38.25">
      <c r="A26" s="12" t="s">
        <v>25</v>
      </c>
      <c r="B26" s="9">
        <v>225568.54</v>
      </c>
      <c r="C26" s="9">
        <v>183936.43</v>
      </c>
      <c r="D26" s="20">
        <f>C26-B26</f>
        <v>-41632.110000000015</v>
      </c>
      <c r="E26" s="20">
        <f t="shared" si="2"/>
        <v>81.54347676320465</v>
      </c>
    </row>
    <row r="27" spans="1:5" ht="38.25">
      <c r="A27" s="12" t="s">
        <v>26</v>
      </c>
      <c r="B27" s="9">
        <v>29604875.32</v>
      </c>
      <c r="C27" s="9">
        <v>28067386.39</v>
      </c>
      <c r="D27" s="20">
        <f>C27-B27</f>
        <v>-1537488.9299999997</v>
      </c>
      <c r="E27" s="20">
        <f t="shared" si="2"/>
        <v>94.80663602402903</v>
      </c>
    </row>
    <row r="28" spans="1:5" ht="25.5">
      <c r="A28" s="13" t="s">
        <v>48</v>
      </c>
      <c r="B28" s="9">
        <v>272000</v>
      </c>
      <c r="C28" s="9">
        <v>272000</v>
      </c>
      <c r="D28" s="20">
        <f>C28-B28</f>
        <v>0</v>
      </c>
      <c r="E28" s="20">
        <f t="shared" si="2"/>
        <v>100</v>
      </c>
    </row>
    <row r="29" spans="1:5" ht="25.5">
      <c r="A29" s="11" t="s">
        <v>27</v>
      </c>
      <c r="B29" s="21">
        <v>1940760</v>
      </c>
      <c r="C29" s="21">
        <v>4902523.25</v>
      </c>
      <c r="D29" s="22">
        <f>C29-B29</f>
        <v>2961763.25</v>
      </c>
      <c r="E29" s="19">
        <f t="shared" si="2"/>
        <v>252.6084240194563</v>
      </c>
    </row>
    <row r="30" spans="1:5" ht="38.25">
      <c r="A30" s="11" t="s">
        <v>28</v>
      </c>
      <c r="B30" s="21">
        <f>B31+B32</f>
        <v>118261925.1</v>
      </c>
      <c r="C30" s="21">
        <f>C31+C32</f>
        <v>145152209.17</v>
      </c>
      <c r="D30" s="21">
        <f>D31+D32</f>
        <v>26890284.069999997</v>
      </c>
      <c r="E30" s="19">
        <f t="shared" si="2"/>
        <v>122.73790490664014</v>
      </c>
    </row>
    <row r="31" spans="1:5" ht="25.5">
      <c r="A31" s="14" t="s">
        <v>50</v>
      </c>
      <c r="B31" s="9">
        <v>94052720.58</v>
      </c>
      <c r="C31" s="9">
        <v>122038188.88</v>
      </c>
      <c r="D31" s="20">
        <f aca="true" t="shared" si="3" ref="D31:D36">C31-B31</f>
        <v>27985468.299999997</v>
      </c>
      <c r="E31" s="20">
        <f t="shared" si="2"/>
        <v>129.75508643175922</v>
      </c>
    </row>
    <row r="32" spans="1:5" ht="38.25">
      <c r="A32" s="14" t="s">
        <v>51</v>
      </c>
      <c r="B32" s="9">
        <v>24209204.52</v>
      </c>
      <c r="C32" s="9">
        <v>23114020.29</v>
      </c>
      <c r="D32" s="20">
        <f t="shared" si="3"/>
        <v>-1095184.2300000004</v>
      </c>
      <c r="E32" s="20">
        <f t="shared" si="2"/>
        <v>95.47616598019471</v>
      </c>
    </row>
    <row r="33" spans="1:5" ht="38.25">
      <c r="A33" s="11" t="s">
        <v>29</v>
      </c>
      <c r="B33" s="21">
        <v>324061</v>
      </c>
      <c r="C33" s="21" t="s">
        <v>60</v>
      </c>
      <c r="D33" s="22" t="e">
        <f t="shared" si="3"/>
        <v>#VALUE!</v>
      </c>
      <c r="E33" s="22" t="e">
        <f t="shared" si="2"/>
        <v>#VALUE!</v>
      </c>
    </row>
    <row r="34" spans="1:5" ht="51">
      <c r="A34" s="15" t="s">
        <v>30</v>
      </c>
      <c r="B34" s="23">
        <v>135826</v>
      </c>
      <c r="C34" s="23">
        <f>C35+C36</f>
        <v>690318.71</v>
      </c>
      <c r="D34" s="24">
        <f t="shared" si="3"/>
        <v>554492.71</v>
      </c>
      <c r="E34" s="25">
        <f t="shared" si="2"/>
        <v>508.2375318422098</v>
      </c>
    </row>
    <row r="35" spans="1:5" ht="38.25">
      <c r="A35" s="10" t="s">
        <v>62</v>
      </c>
      <c r="B35" s="26" t="s">
        <v>60</v>
      </c>
      <c r="C35" s="9">
        <v>423803.65</v>
      </c>
      <c r="D35" s="27" t="e">
        <f t="shared" si="3"/>
        <v>#VALUE!</v>
      </c>
      <c r="E35" s="28" t="e">
        <f>C35/B35*100</f>
        <v>#VALUE!</v>
      </c>
    </row>
    <row r="36" spans="1:5" ht="38.25">
      <c r="A36" s="10" t="s">
        <v>63</v>
      </c>
      <c r="B36" s="26" t="s">
        <v>60</v>
      </c>
      <c r="C36" s="9">
        <v>266515.06</v>
      </c>
      <c r="D36" s="27" t="e">
        <f t="shared" si="3"/>
        <v>#VALUE!</v>
      </c>
      <c r="E36" s="28" t="e">
        <f>C36/B36*100</f>
        <v>#VALUE!</v>
      </c>
    </row>
    <row r="37" spans="1:5" ht="25.5">
      <c r="A37" s="16" t="s">
        <v>31</v>
      </c>
      <c r="B37" s="29">
        <f>B38+B39+B40+B41</f>
        <v>36594822.57</v>
      </c>
      <c r="C37" s="29">
        <f>C38+C39+C40+C41</f>
        <v>37576250.42</v>
      </c>
      <c r="D37" s="29">
        <f>D38+D39+D40+D41</f>
        <v>981427.8500000029</v>
      </c>
      <c r="E37" s="29">
        <f t="shared" si="2"/>
        <v>102.68187623569615</v>
      </c>
    </row>
    <row r="38" spans="1:5" ht="38.25">
      <c r="A38" s="12" t="s">
        <v>32</v>
      </c>
      <c r="B38" s="9">
        <v>8039030.24</v>
      </c>
      <c r="C38" s="9">
        <v>8068002.5</v>
      </c>
      <c r="D38" s="20">
        <f>C38-B38</f>
        <v>28972.259999999776</v>
      </c>
      <c r="E38" s="20">
        <f t="shared" si="2"/>
        <v>100.36039496226599</v>
      </c>
    </row>
    <row r="39" spans="1:5" ht="38.25">
      <c r="A39" s="12" t="s">
        <v>33</v>
      </c>
      <c r="B39" s="9">
        <v>9022458.11</v>
      </c>
      <c r="C39" s="9">
        <v>9736132.47</v>
      </c>
      <c r="D39" s="20">
        <f>C39-B39</f>
        <v>713674.3600000013</v>
      </c>
      <c r="E39" s="20">
        <f t="shared" si="2"/>
        <v>107.90997698519658</v>
      </c>
    </row>
    <row r="40" spans="1:5" ht="51">
      <c r="A40" s="12" t="s">
        <v>34</v>
      </c>
      <c r="B40" s="9">
        <v>2967596.53</v>
      </c>
      <c r="C40" s="9">
        <v>3446639.74</v>
      </c>
      <c r="D40" s="20">
        <f>C40-B40</f>
        <v>479043.2100000004</v>
      </c>
      <c r="E40" s="20">
        <f t="shared" si="2"/>
        <v>116.14246428573634</v>
      </c>
    </row>
    <row r="41" spans="1:5" ht="51">
      <c r="A41" s="12" t="s">
        <v>35</v>
      </c>
      <c r="B41" s="9">
        <v>16565737.69</v>
      </c>
      <c r="C41" s="9">
        <v>16325475.71</v>
      </c>
      <c r="D41" s="20">
        <f>C41-B41</f>
        <v>-240261.97999999858</v>
      </c>
      <c r="E41" s="20">
        <f t="shared" si="2"/>
        <v>98.54964515015209</v>
      </c>
    </row>
    <row r="42" spans="1:5" ht="51">
      <c r="A42" s="11" t="s">
        <v>36</v>
      </c>
      <c r="B42" s="21">
        <f>B43+B44+B45</f>
        <v>39350746.46</v>
      </c>
      <c r="C42" s="21">
        <f>C43+C44+C45</f>
        <v>46666977.74</v>
      </c>
      <c r="D42" s="21">
        <f>D43+D44+D45</f>
        <v>7316231.280000003</v>
      </c>
      <c r="E42" s="19">
        <f t="shared" si="2"/>
        <v>118.59235704063948</v>
      </c>
    </row>
    <row r="43" spans="1:5" ht="25.5">
      <c r="A43" s="17" t="s">
        <v>37</v>
      </c>
      <c r="B43" s="9">
        <v>7746007.33</v>
      </c>
      <c r="C43" s="9">
        <v>7821243.5</v>
      </c>
      <c r="D43" s="20">
        <f>C43-B43</f>
        <v>75236.16999999993</v>
      </c>
      <c r="E43" s="20">
        <f t="shared" si="2"/>
        <v>100.97128968247439</v>
      </c>
    </row>
    <row r="44" spans="1:6" ht="25.5">
      <c r="A44" s="12" t="s">
        <v>38</v>
      </c>
      <c r="B44" s="9">
        <v>9878316.41</v>
      </c>
      <c r="C44" s="9">
        <v>15057022.23</v>
      </c>
      <c r="D44" s="20">
        <f>C44-B44</f>
        <v>5178705.82</v>
      </c>
      <c r="E44" s="20">
        <f t="shared" si="2"/>
        <v>152.42498422866373</v>
      </c>
      <c r="F44" s="3"/>
    </row>
    <row r="45" spans="1:6" ht="51">
      <c r="A45" s="14" t="s">
        <v>52</v>
      </c>
      <c r="B45" s="9">
        <v>21726422.72</v>
      </c>
      <c r="C45" s="9">
        <v>23788712.01</v>
      </c>
      <c r="D45" s="20">
        <f>C45-B45</f>
        <v>2062289.2900000028</v>
      </c>
      <c r="E45" s="20">
        <f t="shared" si="2"/>
        <v>109.4920793753202</v>
      </c>
      <c r="F45" s="3"/>
    </row>
    <row r="46" spans="1:5" ht="38.25">
      <c r="A46" s="11" t="s">
        <v>39</v>
      </c>
      <c r="B46" s="21">
        <f>B47+B48+B49+B50+B51+B52+B53+B54</f>
        <v>111627209.35000001</v>
      </c>
      <c r="C46" s="21">
        <f>C47+C49+C50+C51+C52+C53+C54</f>
        <v>110779391.41000001</v>
      </c>
      <c r="D46" s="21">
        <f>D47+D49+D50+D51+D52+D53+D54</f>
        <v>1296529.4799999956</v>
      </c>
      <c r="E46" s="19">
        <f t="shared" si="2"/>
        <v>99.2404916821474</v>
      </c>
    </row>
    <row r="47" spans="1:5" ht="25.5">
      <c r="A47" s="12" t="s">
        <v>40</v>
      </c>
      <c r="B47" s="9">
        <v>33733110.74</v>
      </c>
      <c r="C47" s="9">
        <v>35431443.83</v>
      </c>
      <c r="D47" s="20">
        <f aca="true" t="shared" si="4" ref="D47:D54">C47-B47</f>
        <v>1698333.0899999961</v>
      </c>
      <c r="E47" s="20">
        <f aca="true" t="shared" si="5" ref="E47:E54">C47/B47*100</f>
        <v>105.03461748040375</v>
      </c>
    </row>
    <row r="48" spans="1:5" ht="38.25">
      <c r="A48" s="12" t="s">
        <v>41</v>
      </c>
      <c r="B48" s="9">
        <v>2144347.42</v>
      </c>
      <c r="C48" s="9" t="s">
        <v>60</v>
      </c>
      <c r="D48" s="20" t="e">
        <f t="shared" si="4"/>
        <v>#VALUE!</v>
      </c>
      <c r="E48" s="20" t="e">
        <f t="shared" si="5"/>
        <v>#VALUE!</v>
      </c>
    </row>
    <row r="49" spans="1:5" ht="38.25">
      <c r="A49" s="12" t="s">
        <v>42</v>
      </c>
      <c r="B49" s="9">
        <v>3959033.68</v>
      </c>
      <c r="C49" s="9">
        <v>4493417.91</v>
      </c>
      <c r="D49" s="20">
        <f t="shared" si="4"/>
        <v>534384.23</v>
      </c>
      <c r="E49" s="20">
        <f t="shared" si="5"/>
        <v>113.49784500949231</v>
      </c>
    </row>
    <row r="50" spans="1:5" ht="25.5">
      <c r="A50" s="12" t="s">
        <v>43</v>
      </c>
      <c r="B50" s="9">
        <v>5783414.2</v>
      </c>
      <c r="C50" s="9">
        <v>5850847.29</v>
      </c>
      <c r="D50" s="20">
        <f t="shared" si="4"/>
        <v>67433.08999999985</v>
      </c>
      <c r="E50" s="20">
        <f t="shared" si="5"/>
        <v>101.16597372534721</v>
      </c>
    </row>
    <row r="51" spans="1:5" ht="38.25">
      <c r="A51" s="12" t="s">
        <v>44</v>
      </c>
      <c r="B51" s="9">
        <v>22930557.12</v>
      </c>
      <c r="C51" s="9">
        <v>20891043.8</v>
      </c>
      <c r="D51" s="20">
        <f t="shared" si="4"/>
        <v>-2039513.3200000003</v>
      </c>
      <c r="E51" s="20">
        <f t="shared" si="5"/>
        <v>91.10569660681668</v>
      </c>
    </row>
    <row r="52" spans="1:5" ht="25.5">
      <c r="A52" s="12" t="s">
        <v>45</v>
      </c>
      <c r="B52" s="9">
        <v>27707012.66</v>
      </c>
      <c r="C52" s="9">
        <v>30460128.07</v>
      </c>
      <c r="D52" s="20">
        <f t="shared" si="4"/>
        <v>2753115.41</v>
      </c>
      <c r="E52" s="20">
        <f t="shared" si="5"/>
        <v>109.93652922378965</v>
      </c>
    </row>
    <row r="53" spans="1:5" ht="51">
      <c r="A53" s="12" t="s">
        <v>46</v>
      </c>
      <c r="B53" s="9">
        <v>14964804.08</v>
      </c>
      <c r="C53" s="9">
        <v>13495542.51</v>
      </c>
      <c r="D53" s="20">
        <f t="shared" si="4"/>
        <v>-1469261.5700000003</v>
      </c>
      <c r="E53" s="20">
        <f t="shared" si="5"/>
        <v>90.18188569562616</v>
      </c>
    </row>
    <row r="54" spans="1:5" ht="25.5">
      <c r="A54" s="12" t="s">
        <v>47</v>
      </c>
      <c r="B54" s="9">
        <v>404929.45</v>
      </c>
      <c r="C54" s="9">
        <v>156968</v>
      </c>
      <c r="D54" s="20">
        <f t="shared" si="4"/>
        <v>-247961.45</v>
      </c>
      <c r="E54" s="20">
        <f t="shared" si="5"/>
        <v>38.76428350667011</v>
      </c>
    </row>
    <row r="55" spans="1:5" ht="51">
      <c r="A55" s="11" t="s">
        <v>56</v>
      </c>
      <c r="B55" s="21">
        <v>24276931.48</v>
      </c>
      <c r="C55" s="21">
        <v>54715206.71</v>
      </c>
      <c r="D55" s="22">
        <f>C55-B55</f>
        <v>30438275.23</v>
      </c>
      <c r="E55" s="22">
        <f aca="true" t="shared" si="6" ref="E55:E60">C55/B55*100</f>
        <v>225.37941730846788</v>
      </c>
    </row>
    <row r="56" spans="1:5" ht="51">
      <c r="A56" s="11" t="s">
        <v>53</v>
      </c>
      <c r="B56" s="21">
        <f>B57+B58+B59</f>
        <v>60033651.35</v>
      </c>
      <c r="C56" s="21">
        <f>C57+C58+C59</f>
        <v>74919246.82</v>
      </c>
      <c r="D56" s="21">
        <f>D57+D58+D59</f>
        <v>14885595.469999993</v>
      </c>
      <c r="E56" s="19">
        <f t="shared" si="6"/>
        <v>124.7954191278755</v>
      </c>
    </row>
    <row r="57" spans="1:5" ht="25.5">
      <c r="A57" s="14" t="s">
        <v>23</v>
      </c>
      <c r="B57" s="9">
        <v>16768178.32</v>
      </c>
      <c r="C57" s="9">
        <v>23847138.49</v>
      </c>
      <c r="D57" s="20">
        <f>C57-B57</f>
        <v>7078960.169999998</v>
      </c>
      <c r="E57" s="20">
        <f t="shared" si="6"/>
        <v>142.2166322119599</v>
      </c>
    </row>
    <row r="58" spans="1:5" ht="38.25">
      <c r="A58" s="14" t="s">
        <v>54</v>
      </c>
      <c r="B58" s="9">
        <v>43001636.81</v>
      </c>
      <c r="C58" s="9">
        <v>50637758.76</v>
      </c>
      <c r="D58" s="20">
        <f>C58-B58</f>
        <v>7636121.9499999955</v>
      </c>
      <c r="E58" s="20">
        <f t="shared" si="6"/>
        <v>117.75774718469371</v>
      </c>
    </row>
    <row r="59" spans="1:5" ht="12.75">
      <c r="A59" s="14" t="s">
        <v>55</v>
      </c>
      <c r="B59" s="9">
        <v>263836.22</v>
      </c>
      <c r="C59" s="9">
        <v>434349.57</v>
      </c>
      <c r="D59" s="20">
        <f>C59-B59</f>
        <v>170513.35000000003</v>
      </c>
      <c r="E59" s="20">
        <f t="shared" si="6"/>
        <v>164.62848429226284</v>
      </c>
    </row>
    <row r="60" spans="1:5" ht="12.75">
      <c r="A60" s="11" t="s">
        <v>0</v>
      </c>
      <c r="B60" s="31">
        <f>B56+B55+B46+B42+B37+B34+B33+B30+B29+B25+B19+B15+B14+B5</f>
        <v>1921153519.3600001</v>
      </c>
      <c r="C60" s="31">
        <f>C56+C55+C46+C42+C37+C34+C30+C29+C25+C19+C15+C5</f>
        <v>1962168807.19</v>
      </c>
      <c r="D60" s="22">
        <f>C60-B60</f>
        <v>41015287.82999992</v>
      </c>
      <c r="E60" s="22">
        <f t="shared" si="6"/>
        <v>102.1349302602149</v>
      </c>
    </row>
    <row r="64" spans="2:3" ht="12.75">
      <c r="B64" s="30"/>
      <c r="C64" s="30"/>
    </row>
    <row r="65" spans="2:3" ht="12.75">
      <c r="B65" s="30"/>
      <c r="C65" s="30"/>
    </row>
  </sheetData>
  <sheetProtection/>
  <mergeCells count="1">
    <mergeCell ref="A1:E1"/>
  </mergeCells>
  <printOptions horizontalCentered="1"/>
  <pageMargins left="0.2362204724409449" right="0.2362204724409449" top="0.35433070866141736" bottom="0.15748031496062992" header="0.1968503937007874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Полянина Александра Александровна</cp:lastModifiedBy>
  <cp:lastPrinted>2015-10-27T07:53:54Z</cp:lastPrinted>
  <dcterms:created xsi:type="dcterms:W3CDTF">2003-08-14T15:25:08Z</dcterms:created>
  <dcterms:modified xsi:type="dcterms:W3CDTF">2020-10-15T14:31:33Z</dcterms:modified>
  <cp:category/>
  <cp:version/>
  <cp:contentType/>
  <cp:contentStatus/>
</cp:coreProperties>
</file>