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455" windowHeight="12240" activeTab="0"/>
  </bookViews>
  <sheets>
    <sheet name="Прил.на 01.10.20 " sheetId="1" r:id="rId1"/>
  </sheets>
  <definedNames/>
  <calcPr fullCalcOnLoad="1"/>
</workbook>
</file>

<file path=xl/sharedStrings.xml><?xml version="1.0" encoding="utf-8"?>
<sst xmlns="http://schemas.openxmlformats.org/spreadsheetml/2006/main" count="98" uniqueCount="58">
  <si>
    <t>Приложение</t>
  </si>
  <si>
    <t>к постановлению Правительства</t>
  </si>
  <si>
    <t>Мурманской области</t>
  </si>
  <si>
    <t>от  19.01.2007   № 14-ПП</t>
  </si>
  <si>
    <r>
      <t xml:space="preserve">Информация о заимствованиях муниципального образования </t>
    </r>
    <r>
      <rPr>
        <b/>
        <u val="single"/>
        <sz val="12"/>
        <rFont val="Times New Roman"/>
        <family val="1"/>
      </rPr>
      <t>Управление финансов администрации ЗАТО Александровск</t>
    </r>
  </si>
  <si>
    <t>на "01" октября  2020 года.</t>
  </si>
  <si>
    <t>(наименование муниципального образования)</t>
  </si>
  <si>
    <t>(руб.коп.)</t>
  </si>
  <si>
    <t>№ п/п</t>
  </si>
  <si>
    <t>Наименование бюджета, кредитной организации, предоставивших заимствования (кредитор)</t>
  </si>
  <si>
    <t>№, дата договора, соглашения</t>
  </si>
  <si>
    <t xml:space="preserve">Сумма  заимствований по договору, соглашению            </t>
  </si>
  <si>
    <t>Процентная ставка</t>
  </si>
  <si>
    <t>Дата погашения заимствований по договору, соглашению</t>
  </si>
  <si>
    <t>Возникновение долгового обязательства</t>
  </si>
  <si>
    <t>Погашено за отчетный месяц</t>
  </si>
  <si>
    <r>
      <t xml:space="preserve">Погашено на отчетную дату </t>
    </r>
    <r>
      <rPr>
        <i/>
        <sz val="10"/>
        <rFont val="Times New Roman"/>
        <family val="1"/>
      </rPr>
      <t>(нарастающим итогом)</t>
    </r>
  </si>
  <si>
    <t>Задолженность на отчетную  дату</t>
  </si>
  <si>
    <t xml:space="preserve">Пени, штрафы </t>
  </si>
  <si>
    <t>Цель заимство-ваний</t>
  </si>
  <si>
    <t>Дата оконча-тельных расчетов</t>
  </si>
  <si>
    <t>дата</t>
  </si>
  <si>
    <t>сумма</t>
  </si>
  <si>
    <t>основной долг</t>
  </si>
  <si>
    <t>процен-ты</t>
  </si>
  <si>
    <t>1.Муниципальные ценные бумаги:</t>
  </si>
  <si>
    <t>1.1.</t>
  </si>
  <si>
    <t>ИТОГО:</t>
  </si>
  <si>
    <t>Х</t>
  </si>
  <si>
    <t>2. Бюджетные ссуды:</t>
  </si>
  <si>
    <t>2.1.</t>
  </si>
  <si>
    <t>3. Бюджетные кредиты:</t>
  </si>
  <si>
    <t>3.1.</t>
  </si>
  <si>
    <t>Бюджет Мурманской области - Министерство финансов Мурманской области</t>
  </si>
  <si>
    <t>№ 08-17 от 22.11.2017</t>
  </si>
  <si>
    <t>на погашение обязательств по бюджетным кредитам и кредитам, полученным от кредитных организаций</t>
  </si>
  <si>
    <t>3.2.</t>
  </si>
  <si>
    <t>№ 12-19 от 06.11.2019</t>
  </si>
  <si>
    <t>07.10.2020 - 7 250 000,00</t>
  </si>
  <si>
    <t>на погашение  долговых обязательств по бюджетным кредитам и кредитам, полученным от кредитных организаций</t>
  </si>
  <si>
    <t>07.10.2021 - 7 250 000,00</t>
  </si>
  <si>
    <t>07.10.2022 - 7 250 000,00</t>
  </si>
  <si>
    <t>3.3.</t>
  </si>
  <si>
    <t>№ 03-20 от 18.06.2020</t>
  </si>
  <si>
    <t>на частичное фтнансирование дефицита бюджета</t>
  </si>
  <si>
    <t>4. Кредиты кредитных организаций:</t>
  </si>
  <si>
    <t>4.1.</t>
  </si>
  <si>
    <t>ПАО "Сбербанк России"</t>
  </si>
  <si>
    <t>№3511203237719000001 от 17.06.2019</t>
  </si>
  <si>
    <t>финансирование дефицита, погашение мун.долга</t>
  </si>
  <si>
    <t>4.2.</t>
  </si>
  <si>
    <t>№ 1-К-2020 от 05.06.2020</t>
  </si>
  <si>
    <t>5. Муниципальные гарантии:</t>
  </si>
  <si>
    <t>5.1.</t>
  </si>
  <si>
    <t>ВСЕГО:</t>
  </si>
  <si>
    <t>Руководитель финансового органа</t>
  </si>
  <si>
    <t>Василюк Н.И.</t>
  </si>
  <si>
    <t>Исполнитель (ФИО, контактный телефон) Пономарева О.В., тел. 6-03-70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</si>
</sst>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i/>
      <sz val="8"/>
      <name val="Arial Cyr"/>
      <family val="0"/>
    </font>
    <font>
      <b/>
      <i/>
      <sz val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 shrinkToFi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 shrinkToFit="1"/>
    </xf>
    <xf numFmtId="0" fontId="11" fillId="0" borderId="0" xfId="0" applyFont="1" applyBorder="1" applyAlignment="1">
      <alignment horizontal="left" vertical="center" wrapText="1" shrinkToFit="1"/>
    </xf>
    <xf numFmtId="0" fontId="11" fillId="0" borderId="0" xfId="0" applyFont="1" applyBorder="1" applyAlignment="1">
      <alignment horizontal="left" vertical="center" wrapText="1" shrinkToFit="1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top" wrapText="1" shrinkToFit="1"/>
    </xf>
    <xf numFmtId="0" fontId="5" fillId="0" borderId="11" xfId="0" applyFont="1" applyBorder="1" applyAlignment="1">
      <alignment horizontal="center" vertical="top" wrapText="1" shrinkToFit="1"/>
    </xf>
    <xf numFmtId="0" fontId="5" fillId="0" borderId="12" xfId="0" applyFont="1" applyBorder="1" applyAlignment="1">
      <alignment horizontal="center" vertical="top" wrapText="1" shrinkToFit="1"/>
    </xf>
    <xf numFmtId="0" fontId="5" fillId="0" borderId="13" xfId="0" applyFont="1" applyBorder="1" applyAlignment="1">
      <alignment horizontal="center" vertical="top" wrapText="1" shrinkToFit="1"/>
    </xf>
    <xf numFmtId="0" fontId="5" fillId="0" borderId="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left" wrapText="1"/>
    </xf>
    <xf numFmtId="0" fontId="13" fillId="0" borderId="10" xfId="0" applyFont="1" applyBorder="1" applyAlignment="1">
      <alignment horizontal="center" wrapText="1"/>
    </xf>
    <xf numFmtId="4" fontId="13" fillId="0" borderId="14" xfId="0" applyNumberFormat="1" applyFont="1" applyBorder="1" applyAlignment="1">
      <alignment horizontal="center" wrapText="1"/>
    </xf>
    <xf numFmtId="2" fontId="13" fillId="0" borderId="14" xfId="0" applyNumberFormat="1" applyFont="1" applyBorder="1" applyAlignment="1">
      <alignment horizontal="center" wrapText="1"/>
    </xf>
    <xf numFmtId="14" fontId="13" fillId="0" borderId="14" xfId="0" applyNumberFormat="1" applyFont="1" applyBorder="1" applyAlignment="1">
      <alignment horizontal="center"/>
    </xf>
    <xf numFmtId="14" fontId="13" fillId="0" borderId="10" xfId="0" applyNumberFormat="1" applyFont="1" applyBorder="1" applyAlignment="1">
      <alignment horizontal="center" wrapText="1"/>
    </xf>
    <xf numFmtId="4" fontId="13" fillId="0" borderId="10" xfId="0" applyNumberFormat="1" applyFont="1" applyBorder="1" applyAlignment="1">
      <alignment horizontal="center" wrapText="1"/>
    </xf>
    <xf numFmtId="164" fontId="13" fillId="0" borderId="10" xfId="0" applyNumberFormat="1" applyFont="1" applyBorder="1" applyAlignment="1">
      <alignment horizontal="center"/>
    </xf>
    <xf numFmtId="164" fontId="13" fillId="0" borderId="10" xfId="0" applyNumberFormat="1" applyFont="1" applyFill="1" applyBorder="1" applyAlignment="1">
      <alignment horizontal="center"/>
    </xf>
    <xf numFmtId="4" fontId="13" fillId="0" borderId="10" xfId="0" applyNumberFormat="1" applyFont="1" applyFill="1" applyBorder="1" applyAlignment="1">
      <alignment horizontal="center" wrapText="1"/>
    </xf>
    <xf numFmtId="164" fontId="13" fillId="0" borderId="14" xfId="0" applyNumberFormat="1" applyFont="1" applyBorder="1" applyAlignment="1">
      <alignment horizontal="center" vertical="center" wrapText="1"/>
    </xf>
    <xf numFmtId="14" fontId="13" fillId="0" borderId="10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14" fontId="13" fillId="0" borderId="15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 wrapText="1"/>
    </xf>
    <xf numFmtId="14" fontId="13" fillId="0" borderId="15" xfId="0" applyNumberFormat="1" applyFont="1" applyBorder="1" applyAlignment="1">
      <alignment horizontal="center" wrapText="1"/>
    </xf>
    <xf numFmtId="4" fontId="13" fillId="0" borderId="15" xfId="0" applyNumberFormat="1" applyFont="1" applyBorder="1" applyAlignment="1">
      <alignment horizontal="center" wrapText="1"/>
    </xf>
    <xf numFmtId="164" fontId="13" fillId="33" borderId="15" xfId="0" applyNumberFormat="1" applyFont="1" applyFill="1" applyBorder="1" applyAlignment="1">
      <alignment horizontal="center"/>
    </xf>
    <xf numFmtId="4" fontId="14" fillId="0" borderId="10" xfId="0" applyNumberFormat="1" applyFont="1" applyBorder="1" applyAlignment="1">
      <alignment horizontal="center"/>
    </xf>
    <xf numFmtId="14" fontId="13" fillId="33" borderId="15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164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4" fontId="13" fillId="0" borderId="10" xfId="0" applyNumberFormat="1" applyFont="1" applyBorder="1" applyAlignment="1">
      <alignment horizontal="center" vertical="center"/>
    </xf>
    <xf numFmtId="164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64" fontId="14" fillId="0" borderId="10" xfId="0" applyNumberFormat="1" applyFont="1" applyBorder="1" applyAlignment="1">
      <alignment horizontal="center"/>
    </xf>
    <xf numFmtId="0" fontId="3" fillId="0" borderId="14" xfId="0" applyFont="1" applyFill="1" applyBorder="1" applyAlignment="1">
      <alignment/>
    </xf>
    <xf numFmtId="0" fontId="13" fillId="0" borderId="14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wrapText="1"/>
    </xf>
    <xf numFmtId="3" fontId="16" fillId="0" borderId="10" xfId="0" applyNumberFormat="1" applyFont="1" applyFill="1" applyBorder="1" applyAlignment="1">
      <alignment horizontal="center"/>
    </xf>
    <xf numFmtId="14" fontId="13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" fontId="16" fillId="0" borderId="10" xfId="0" applyNumberFormat="1" applyFont="1" applyFill="1" applyBorder="1" applyAlignment="1">
      <alignment horizontal="center"/>
    </xf>
    <xf numFmtId="4" fontId="13" fillId="0" borderId="10" xfId="0" applyNumberFormat="1" applyFont="1" applyBorder="1" applyAlignment="1">
      <alignment horizontal="center"/>
    </xf>
    <xf numFmtId="4" fontId="13" fillId="0" borderId="10" xfId="0" applyNumberFormat="1" applyFont="1" applyFill="1" applyBorder="1" applyAlignment="1">
      <alignment horizontal="center"/>
    </xf>
    <xf numFmtId="0" fontId="13" fillId="0" borderId="10" xfId="0" applyFont="1" applyBorder="1" applyAlignment="1">
      <alignment wrapText="1"/>
    </xf>
    <xf numFmtId="0" fontId="6" fillId="0" borderId="14" xfId="0" applyFont="1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64" fontId="13" fillId="0" borderId="14" xfId="0" applyNumberFormat="1" applyFont="1" applyBorder="1" applyAlignment="1">
      <alignment horizontal="center" vertical="center"/>
    </xf>
    <xf numFmtId="164" fontId="13" fillId="0" borderId="16" xfId="0" applyNumberFormat="1" applyFont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164" fontId="13" fillId="0" borderId="14" xfId="0" applyNumberFormat="1" applyFont="1" applyBorder="1" applyAlignment="1">
      <alignment horizontal="center" vertical="center" wrapText="1"/>
    </xf>
    <xf numFmtId="164" fontId="13" fillId="0" borderId="16" xfId="0" applyNumberFormat="1" applyFont="1" applyBorder="1" applyAlignment="1">
      <alignment horizontal="center" vertical="center" wrapText="1"/>
    </xf>
    <xf numFmtId="164" fontId="13" fillId="0" borderId="15" xfId="0" applyNumberFormat="1" applyFont="1" applyBorder="1" applyAlignment="1">
      <alignment horizontal="center" vertical="center" wrapText="1"/>
    </xf>
    <xf numFmtId="14" fontId="13" fillId="0" borderId="14" xfId="0" applyNumberFormat="1" applyFont="1" applyBorder="1" applyAlignment="1">
      <alignment horizontal="center" vertical="center"/>
    </xf>
    <xf numFmtId="14" fontId="13" fillId="0" borderId="16" xfId="0" applyNumberFormat="1" applyFont="1" applyBorder="1" applyAlignment="1">
      <alignment horizontal="center" vertical="center"/>
    </xf>
    <xf numFmtId="14" fontId="13" fillId="0" borderId="15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14" fontId="13" fillId="0" borderId="14" xfId="0" applyNumberFormat="1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164" fontId="13" fillId="0" borderId="14" xfId="0" applyNumberFormat="1" applyFont="1" applyFill="1" applyBorder="1" applyAlignment="1">
      <alignment horizontal="center" vertical="center"/>
    </xf>
    <xf numFmtId="164" fontId="13" fillId="0" borderId="16" xfId="0" applyNumberFormat="1" applyFont="1" applyFill="1" applyBorder="1" applyAlignment="1">
      <alignment horizontal="center" vertical="center"/>
    </xf>
    <xf numFmtId="164" fontId="13" fillId="0" borderId="15" xfId="0" applyNumberFormat="1" applyFont="1" applyFill="1" applyBorder="1" applyAlignment="1">
      <alignment horizontal="center" vertical="center"/>
    </xf>
    <xf numFmtId="164" fontId="13" fillId="33" borderId="14" xfId="0" applyNumberFormat="1" applyFont="1" applyFill="1" applyBorder="1" applyAlignment="1">
      <alignment horizontal="center" vertical="center"/>
    </xf>
    <xf numFmtId="164" fontId="13" fillId="33" borderId="16" xfId="0" applyNumberFormat="1" applyFont="1" applyFill="1" applyBorder="1" applyAlignment="1">
      <alignment horizontal="center" vertical="center"/>
    </xf>
    <xf numFmtId="164" fontId="13" fillId="33" borderId="15" xfId="0" applyNumberFormat="1" applyFont="1" applyFill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164" fontId="13" fillId="0" borderId="14" xfId="0" applyNumberFormat="1" applyFont="1" applyBorder="1" applyAlignment="1">
      <alignment horizontal="center"/>
    </xf>
    <xf numFmtId="164" fontId="13" fillId="0" borderId="16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4" fontId="13" fillId="0" borderId="14" xfId="0" applyNumberFormat="1" applyFont="1" applyBorder="1" applyAlignment="1">
      <alignment horizontal="center" vertical="center" wrapText="1"/>
    </xf>
    <xf numFmtId="4" fontId="13" fillId="0" borderId="16" xfId="0" applyNumberFormat="1" applyFont="1" applyBorder="1" applyAlignment="1">
      <alignment horizontal="center" vertical="center" wrapText="1"/>
    </xf>
    <xf numFmtId="4" fontId="13" fillId="0" borderId="15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0" borderId="17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4" fontId="13" fillId="0" borderId="16" xfId="0" applyNumberFormat="1" applyFont="1" applyBorder="1" applyAlignment="1">
      <alignment horizontal="center" vertical="center" wrapText="1"/>
    </xf>
    <xf numFmtId="14" fontId="13" fillId="0" borderId="15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 shrinkToFit="1"/>
    </xf>
    <xf numFmtId="0" fontId="5" fillId="0" borderId="13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 shrinkToFit="1"/>
    </xf>
    <xf numFmtId="0" fontId="0" fillId="0" borderId="15" xfId="0" applyFont="1" applyBorder="1" applyAlignment="1">
      <alignment vertical="top" wrapText="1" shrinkToFit="1"/>
    </xf>
    <xf numFmtId="0" fontId="0" fillId="0" borderId="15" xfId="0" applyFont="1" applyBorder="1" applyAlignment="1">
      <alignment vertical="top" wrapText="1"/>
    </xf>
    <xf numFmtId="0" fontId="3" fillId="0" borderId="0" xfId="0" applyFont="1" applyAlignment="1">
      <alignment horizontal="left"/>
    </xf>
    <xf numFmtId="0" fontId="5" fillId="0" borderId="14" xfId="0" applyFont="1" applyBorder="1" applyAlignment="1">
      <alignment vertical="top" wrapText="1"/>
    </xf>
    <xf numFmtId="49" fontId="5" fillId="0" borderId="14" xfId="0" applyNumberFormat="1" applyFont="1" applyBorder="1" applyAlignment="1">
      <alignment horizontal="center" vertical="top" wrapText="1" shrinkToFit="1"/>
    </xf>
    <xf numFmtId="0" fontId="0" fillId="0" borderId="15" xfId="0" applyFont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tabSelected="1" zoomScalePageLayoutView="0" workbookViewId="0" topLeftCell="A1">
      <pane ySplit="9" topLeftCell="A22" activePane="bottomLeft" state="frozen"/>
      <selection pane="topLeft" activeCell="L22" sqref="L22"/>
      <selection pane="bottomLeft" activeCell="K31" sqref="K31"/>
    </sheetView>
  </sheetViews>
  <sheetFormatPr defaultColWidth="9.00390625" defaultRowHeight="12.75"/>
  <cols>
    <col min="1" max="1" width="5.625" style="0" customWidth="1"/>
    <col min="2" max="2" width="19.125" style="0" customWidth="1"/>
    <col min="3" max="3" width="11.625" style="0" customWidth="1"/>
    <col min="4" max="4" width="14.375" style="0" customWidth="1"/>
    <col min="5" max="5" width="11.125" style="0" customWidth="1"/>
    <col min="6" max="6" width="22.875" style="0" customWidth="1"/>
    <col min="7" max="7" width="10.375" style="0" customWidth="1"/>
    <col min="8" max="8" width="14.875" style="0" customWidth="1"/>
    <col min="9" max="9" width="14.25390625" style="0" customWidth="1"/>
    <col min="10" max="10" width="12.75390625" style="0" customWidth="1"/>
    <col min="11" max="11" width="15.125" style="0" customWidth="1"/>
    <col min="12" max="12" width="14.625" style="0" customWidth="1"/>
    <col min="13" max="13" width="14.125" style="0" customWidth="1"/>
    <col min="14" max="14" width="10.875" style="0" customWidth="1"/>
    <col min="15" max="15" width="10.125" style="0" customWidth="1"/>
    <col min="16" max="16" width="18.375" style="0" customWidth="1"/>
    <col min="17" max="17" width="12.625" style="0" customWidth="1"/>
    <col min="18" max="18" width="10.75390625" style="0" customWidth="1"/>
    <col min="19" max="19" width="11.375" style="0" customWidth="1"/>
    <col min="21" max="21" width="11.00390625" style="0" customWidth="1"/>
    <col min="22" max="22" width="12.75390625" style="0" customWidth="1"/>
  </cols>
  <sheetData>
    <row r="1" spans="8:17" ht="15.75">
      <c r="H1" s="1"/>
      <c r="O1" s="133" t="s">
        <v>0</v>
      </c>
      <c r="P1" s="133"/>
      <c r="Q1" s="133"/>
    </row>
    <row r="2" spans="15:17" ht="15.75">
      <c r="O2" s="133" t="s">
        <v>1</v>
      </c>
      <c r="P2" s="133"/>
      <c r="Q2" s="133"/>
    </row>
    <row r="3" spans="15:17" ht="15.75">
      <c r="O3" s="133" t="s">
        <v>2</v>
      </c>
      <c r="P3" s="133"/>
      <c r="Q3" s="133"/>
    </row>
    <row r="4" spans="2:17" ht="15" customHeight="1">
      <c r="B4" s="2"/>
      <c r="C4" s="2"/>
      <c r="D4" s="2"/>
      <c r="E4" s="2"/>
      <c r="F4" s="2"/>
      <c r="G4" s="2"/>
      <c r="H4" s="2"/>
      <c r="I4" s="2"/>
      <c r="J4" s="2"/>
      <c r="K4" s="2"/>
      <c r="O4" s="133" t="s">
        <v>3</v>
      </c>
      <c r="P4" s="133"/>
      <c r="Q4" s="133"/>
    </row>
    <row r="5" spans="1:20" ht="15.75" customHeight="1">
      <c r="A5" s="3"/>
      <c r="B5" s="4" t="s">
        <v>4</v>
      </c>
      <c r="C5" s="4"/>
      <c r="D5" s="4"/>
      <c r="E5" s="4"/>
      <c r="F5" s="4"/>
      <c r="G5" s="5"/>
      <c r="H5" s="5"/>
      <c r="I5" s="5"/>
      <c r="J5" s="5"/>
      <c r="K5" s="5"/>
      <c r="L5" s="6"/>
      <c r="M5" s="6"/>
      <c r="N5" s="6"/>
      <c r="O5" s="6"/>
      <c r="P5" s="6"/>
      <c r="Q5" s="3"/>
      <c r="R5" s="3"/>
      <c r="S5" s="3"/>
      <c r="T5" s="3"/>
    </row>
    <row r="6" spans="1:20" ht="16.5" customHeight="1">
      <c r="A6" s="3"/>
      <c r="B6" s="7" t="s">
        <v>5</v>
      </c>
      <c r="C6" s="8"/>
      <c r="D6" s="8"/>
      <c r="E6" s="9"/>
      <c r="F6" s="9"/>
      <c r="G6" s="10" t="s">
        <v>6</v>
      </c>
      <c r="H6" s="11"/>
      <c r="I6" s="11"/>
      <c r="J6" s="11"/>
      <c r="K6" s="11"/>
      <c r="L6" s="11"/>
      <c r="Q6" s="3"/>
      <c r="R6" s="3"/>
      <c r="S6" s="3"/>
      <c r="T6" s="3"/>
    </row>
    <row r="7" spans="1:23" ht="15" customHeight="1">
      <c r="A7" s="5"/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4"/>
      <c r="N7" s="13"/>
      <c r="O7" s="13"/>
      <c r="P7" s="15" t="s">
        <v>7</v>
      </c>
      <c r="Q7" s="13"/>
      <c r="R7" s="16"/>
      <c r="S7" s="16"/>
      <c r="T7" s="16"/>
      <c r="U7" s="17"/>
      <c r="V7" s="17"/>
      <c r="W7" s="18"/>
    </row>
    <row r="8" spans="1:23" ht="59.25" customHeight="1">
      <c r="A8" s="134" t="s">
        <v>8</v>
      </c>
      <c r="B8" s="135" t="s">
        <v>9</v>
      </c>
      <c r="C8" s="116" t="s">
        <v>10</v>
      </c>
      <c r="D8" s="116" t="s">
        <v>11</v>
      </c>
      <c r="E8" s="130" t="s">
        <v>12</v>
      </c>
      <c r="F8" s="130" t="s">
        <v>13</v>
      </c>
      <c r="G8" s="127" t="s">
        <v>14</v>
      </c>
      <c r="H8" s="127"/>
      <c r="I8" s="128" t="s">
        <v>15</v>
      </c>
      <c r="J8" s="129"/>
      <c r="K8" s="128" t="s">
        <v>16</v>
      </c>
      <c r="L8" s="129"/>
      <c r="M8" s="128" t="s">
        <v>17</v>
      </c>
      <c r="N8" s="129"/>
      <c r="O8" s="130" t="s">
        <v>18</v>
      </c>
      <c r="P8" s="116" t="s">
        <v>19</v>
      </c>
      <c r="Q8" s="116" t="s">
        <v>20</v>
      </c>
      <c r="R8" s="16"/>
      <c r="S8" s="16"/>
      <c r="T8" s="16"/>
      <c r="U8" s="17"/>
      <c r="V8" s="17"/>
      <c r="W8" s="18"/>
    </row>
    <row r="9" spans="1:23" ht="24" customHeight="1">
      <c r="A9" s="132"/>
      <c r="B9" s="136"/>
      <c r="C9" s="132"/>
      <c r="D9" s="132"/>
      <c r="E9" s="131"/>
      <c r="F9" s="131"/>
      <c r="G9" s="20" t="s">
        <v>21</v>
      </c>
      <c r="H9" s="20" t="s">
        <v>22</v>
      </c>
      <c r="I9" s="21" t="s">
        <v>23</v>
      </c>
      <c r="J9" s="19" t="s">
        <v>24</v>
      </c>
      <c r="K9" s="21" t="s">
        <v>23</v>
      </c>
      <c r="L9" s="19" t="s">
        <v>24</v>
      </c>
      <c r="M9" s="19" t="s">
        <v>23</v>
      </c>
      <c r="N9" s="22" t="s">
        <v>24</v>
      </c>
      <c r="O9" s="131"/>
      <c r="P9" s="132"/>
      <c r="Q9" s="117"/>
      <c r="R9" s="23"/>
      <c r="S9" s="23"/>
      <c r="T9" s="23"/>
      <c r="U9" s="18"/>
      <c r="V9" s="18"/>
      <c r="W9" s="18"/>
    </row>
    <row r="10" spans="1:23" ht="12" customHeight="1">
      <c r="A10" s="24">
        <v>1</v>
      </c>
      <c r="B10" s="24">
        <v>2</v>
      </c>
      <c r="C10" s="24">
        <v>3</v>
      </c>
      <c r="D10" s="24">
        <v>4</v>
      </c>
      <c r="E10" s="24">
        <v>5</v>
      </c>
      <c r="F10" s="24">
        <v>6</v>
      </c>
      <c r="G10" s="24">
        <v>7</v>
      </c>
      <c r="H10" s="24">
        <v>8</v>
      </c>
      <c r="I10" s="24">
        <v>9</v>
      </c>
      <c r="J10" s="24">
        <v>10</v>
      </c>
      <c r="K10" s="24">
        <v>11</v>
      </c>
      <c r="L10" s="24">
        <v>12</v>
      </c>
      <c r="M10" s="24">
        <v>13</v>
      </c>
      <c r="N10" s="24">
        <v>14</v>
      </c>
      <c r="O10" s="24">
        <v>15</v>
      </c>
      <c r="P10" s="24">
        <v>16</v>
      </c>
      <c r="Q10" s="25">
        <v>17</v>
      </c>
      <c r="R10" s="3"/>
      <c r="S10" s="23"/>
      <c r="T10" s="23"/>
      <c r="U10" s="18"/>
      <c r="V10" s="18"/>
      <c r="W10" s="18"/>
    </row>
    <row r="11" spans="1:20" s="18" customFormat="1" ht="17.25" customHeight="1">
      <c r="A11" s="118" t="s">
        <v>25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23"/>
      <c r="S11" s="23"/>
      <c r="T11" s="23"/>
    </row>
    <row r="12" spans="1:20" s="18" customFormat="1" ht="14.25" customHeight="1">
      <c r="A12" s="26" t="s">
        <v>26</v>
      </c>
      <c r="B12" s="26"/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8">
        <v>0</v>
      </c>
      <c r="R12" s="23"/>
      <c r="S12" s="23"/>
      <c r="T12" s="23"/>
    </row>
    <row r="13" spans="1:20" s="18" customFormat="1" ht="15" customHeight="1">
      <c r="A13" s="26"/>
      <c r="B13" s="29" t="s">
        <v>27</v>
      </c>
      <c r="C13" s="26" t="s">
        <v>28</v>
      </c>
      <c r="D13" s="26"/>
      <c r="E13" s="26" t="s">
        <v>28</v>
      </c>
      <c r="F13" s="26" t="s">
        <v>28</v>
      </c>
      <c r="G13" s="26"/>
      <c r="H13" s="26"/>
      <c r="I13" s="26"/>
      <c r="J13" s="26"/>
      <c r="K13" s="26"/>
      <c r="L13" s="26"/>
      <c r="M13" s="26"/>
      <c r="N13" s="26"/>
      <c r="O13" s="26"/>
      <c r="P13" s="26" t="s">
        <v>28</v>
      </c>
      <c r="Q13" s="26" t="s">
        <v>28</v>
      </c>
      <c r="R13" s="23"/>
      <c r="S13" s="23"/>
      <c r="T13" s="23"/>
    </row>
    <row r="14" spans="1:20" ht="17.25" customHeight="1">
      <c r="A14" s="91" t="s">
        <v>29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3"/>
      <c r="R14" s="3"/>
      <c r="S14" s="3"/>
      <c r="T14" s="3"/>
    </row>
    <row r="15" spans="1:20" ht="17.25" customHeight="1">
      <c r="A15" s="30" t="s">
        <v>30</v>
      </c>
      <c r="B15" s="29"/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8">
        <v>0</v>
      </c>
      <c r="R15" s="3"/>
      <c r="S15" s="3"/>
      <c r="T15" s="3"/>
    </row>
    <row r="16" spans="1:20" ht="15" customHeight="1">
      <c r="A16" s="30"/>
      <c r="B16" s="29" t="s">
        <v>27</v>
      </c>
      <c r="C16" s="26" t="s">
        <v>28</v>
      </c>
      <c r="D16" s="26"/>
      <c r="E16" s="26" t="s">
        <v>28</v>
      </c>
      <c r="F16" s="26" t="s">
        <v>28</v>
      </c>
      <c r="G16" s="26"/>
      <c r="H16" s="26"/>
      <c r="I16" s="26"/>
      <c r="J16" s="26"/>
      <c r="K16" s="26"/>
      <c r="L16" s="26"/>
      <c r="M16" s="26"/>
      <c r="N16" s="26"/>
      <c r="O16" s="26"/>
      <c r="P16" s="26" t="s">
        <v>28</v>
      </c>
      <c r="Q16" s="26" t="s">
        <v>28</v>
      </c>
      <c r="R16" s="3"/>
      <c r="S16" s="3"/>
      <c r="T16" s="3"/>
    </row>
    <row r="17" spans="1:20" ht="18" customHeight="1">
      <c r="A17" s="91" t="s">
        <v>31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1"/>
      <c r="R17" s="3"/>
      <c r="S17" s="3"/>
      <c r="T17" s="3"/>
    </row>
    <row r="18" spans="1:20" ht="60" customHeight="1">
      <c r="A18" s="31" t="s">
        <v>32</v>
      </c>
      <c r="B18" s="32" t="s">
        <v>33</v>
      </c>
      <c r="C18" s="33" t="s">
        <v>34</v>
      </c>
      <c r="D18" s="34">
        <v>30000000</v>
      </c>
      <c r="E18" s="35">
        <v>0.1</v>
      </c>
      <c r="F18" s="36">
        <v>44134</v>
      </c>
      <c r="G18" s="37">
        <v>43067</v>
      </c>
      <c r="H18" s="38">
        <v>30000000</v>
      </c>
      <c r="I18" s="39"/>
      <c r="J18" s="40">
        <v>24918.03</v>
      </c>
      <c r="K18" s="39"/>
      <c r="L18" s="41">
        <f>2794.52+30000+30000+24918.03</f>
        <v>87712.54999999999</v>
      </c>
      <c r="M18" s="38">
        <v>30000000</v>
      </c>
      <c r="N18" s="27"/>
      <c r="O18" s="39"/>
      <c r="P18" s="42" t="s">
        <v>35</v>
      </c>
      <c r="Q18" s="43">
        <v>44134</v>
      </c>
      <c r="R18" s="3"/>
      <c r="S18" s="3"/>
      <c r="T18" s="3"/>
    </row>
    <row r="19" spans="1:20" ht="30.75" customHeight="1">
      <c r="A19" s="122" t="s">
        <v>36</v>
      </c>
      <c r="B19" s="112" t="s">
        <v>33</v>
      </c>
      <c r="C19" s="112" t="s">
        <v>37</v>
      </c>
      <c r="D19" s="82">
        <v>21750000</v>
      </c>
      <c r="E19" s="82">
        <v>0.1</v>
      </c>
      <c r="F19" s="43" t="s">
        <v>38</v>
      </c>
      <c r="G19" s="94">
        <v>43776</v>
      </c>
      <c r="H19" s="113">
        <v>21750000</v>
      </c>
      <c r="I19" s="106"/>
      <c r="J19" s="100"/>
      <c r="K19" s="106"/>
      <c r="L19" s="113">
        <v>3277.4</v>
      </c>
      <c r="M19" s="113">
        <v>21750000</v>
      </c>
      <c r="N19" s="103"/>
      <c r="O19" s="106"/>
      <c r="P19" s="85" t="s">
        <v>39</v>
      </c>
      <c r="Q19" s="88">
        <v>44841</v>
      </c>
      <c r="R19" s="3"/>
      <c r="S19" s="3"/>
      <c r="T19" s="3"/>
    </row>
    <row r="20" spans="1:20" ht="25.5" customHeight="1">
      <c r="A20" s="123"/>
      <c r="B20" s="95"/>
      <c r="C20" s="95"/>
      <c r="D20" s="83"/>
      <c r="E20" s="83"/>
      <c r="F20" s="43" t="s">
        <v>40</v>
      </c>
      <c r="G20" s="125"/>
      <c r="H20" s="114"/>
      <c r="I20" s="107"/>
      <c r="J20" s="101"/>
      <c r="K20" s="107"/>
      <c r="L20" s="114"/>
      <c r="M20" s="114"/>
      <c r="N20" s="104"/>
      <c r="O20" s="107"/>
      <c r="P20" s="86"/>
      <c r="Q20" s="89"/>
      <c r="R20" s="3"/>
      <c r="S20" s="3"/>
      <c r="T20" s="3"/>
    </row>
    <row r="21" spans="1:20" ht="21.75" customHeight="1">
      <c r="A21" s="124"/>
      <c r="B21" s="96"/>
      <c r="C21" s="96"/>
      <c r="D21" s="84"/>
      <c r="E21" s="84"/>
      <c r="F21" s="43" t="s">
        <v>41</v>
      </c>
      <c r="G21" s="126"/>
      <c r="H21" s="115"/>
      <c r="I21" s="108"/>
      <c r="J21" s="102"/>
      <c r="K21" s="108"/>
      <c r="L21" s="115"/>
      <c r="M21" s="115"/>
      <c r="N21" s="105"/>
      <c r="O21" s="108"/>
      <c r="P21" s="87"/>
      <c r="Q21" s="90"/>
      <c r="R21" s="3"/>
      <c r="S21" s="3"/>
      <c r="T21" s="3"/>
    </row>
    <row r="22" spans="1:20" ht="58.5" customHeight="1">
      <c r="A22" s="31" t="s">
        <v>42</v>
      </c>
      <c r="B22" s="48" t="s">
        <v>33</v>
      </c>
      <c r="C22" s="33" t="s">
        <v>43</v>
      </c>
      <c r="D22" s="45">
        <v>8700000</v>
      </c>
      <c r="E22" s="35">
        <v>0.1</v>
      </c>
      <c r="F22" s="43">
        <v>44875</v>
      </c>
      <c r="G22" s="49">
        <v>44008</v>
      </c>
      <c r="H22" s="50">
        <v>8700000</v>
      </c>
      <c r="I22" s="45"/>
      <c r="J22" s="51"/>
      <c r="K22" s="45"/>
      <c r="M22" s="50">
        <f>H22-K22</f>
        <v>8700000</v>
      </c>
      <c r="N22" s="46"/>
      <c r="O22" s="45"/>
      <c r="P22" s="50" t="s">
        <v>44</v>
      </c>
      <c r="Q22" s="47">
        <v>44875</v>
      </c>
      <c r="R22" s="3"/>
      <c r="S22" s="3"/>
      <c r="T22" s="3"/>
    </row>
    <row r="23" spans="1:20" ht="13.5" customHeight="1">
      <c r="A23" s="30"/>
      <c r="B23" s="29" t="s">
        <v>27</v>
      </c>
      <c r="C23" s="26" t="s">
        <v>28</v>
      </c>
      <c r="D23" s="52">
        <f>SUM(D18:D22)</f>
        <v>60450000</v>
      </c>
      <c r="E23" s="26" t="s">
        <v>28</v>
      </c>
      <c r="F23" s="26" t="s">
        <v>28</v>
      </c>
      <c r="G23" s="26"/>
      <c r="H23" s="52">
        <f>SUM(H18:H22)</f>
        <v>60450000</v>
      </c>
      <c r="I23" s="52">
        <f>SUM(I18:I19)</f>
        <v>0</v>
      </c>
      <c r="J23" s="52">
        <f>SUM(J18:J19)</f>
        <v>24918.03</v>
      </c>
      <c r="K23" s="52">
        <f>SUM(K18:K19)</f>
        <v>0</v>
      </c>
      <c r="L23" s="52">
        <f>SUM(L18:L19)</f>
        <v>90989.94999999998</v>
      </c>
      <c r="M23" s="52">
        <f>SUM(M18:M22)</f>
        <v>60450000</v>
      </c>
      <c r="N23" s="27"/>
      <c r="O23" s="39"/>
      <c r="P23" s="26" t="s">
        <v>28</v>
      </c>
      <c r="Q23" s="26" t="s">
        <v>28</v>
      </c>
      <c r="R23" s="3"/>
      <c r="S23" s="3"/>
      <c r="T23" s="3"/>
    </row>
    <row r="24" spans="1:20" ht="17.25" customHeight="1">
      <c r="A24" s="91" t="s">
        <v>45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3"/>
      <c r="R24" s="3"/>
      <c r="S24" s="3"/>
      <c r="T24" s="3"/>
    </row>
    <row r="25" spans="1:20" ht="32.25" customHeight="1">
      <c r="A25" s="109" t="s">
        <v>46</v>
      </c>
      <c r="B25" s="112" t="s">
        <v>47</v>
      </c>
      <c r="C25" s="112" t="s">
        <v>48</v>
      </c>
      <c r="D25" s="82">
        <v>217800000</v>
      </c>
      <c r="E25" s="112">
        <v>9.93851</v>
      </c>
      <c r="F25" s="94">
        <v>44195</v>
      </c>
      <c r="G25" s="53">
        <v>43636</v>
      </c>
      <c r="H25" s="44">
        <v>166000000</v>
      </c>
      <c r="I25" s="97"/>
      <c r="J25" s="100"/>
      <c r="K25" s="97">
        <f>19500000+6000000+20000000+7000000+5000000+217800000</f>
        <v>275300000</v>
      </c>
      <c r="L25" s="97">
        <f>9380907.86+1753848.32+1715126.15+1833410.71+1774268.43+1833410.71+946276.49</f>
        <v>19237248.669999998</v>
      </c>
      <c r="M25" s="82">
        <f>H25+H26+H27+H28+H29-K25+H30</f>
        <v>0</v>
      </c>
      <c r="N25" s="82"/>
      <c r="O25" s="82"/>
      <c r="P25" s="85" t="s">
        <v>49</v>
      </c>
      <c r="Q25" s="88">
        <v>43998</v>
      </c>
      <c r="R25" s="3"/>
      <c r="S25" s="3"/>
      <c r="T25" s="3"/>
    </row>
    <row r="26" spans="1:20" ht="27.75" customHeight="1">
      <c r="A26" s="110"/>
      <c r="B26" s="95"/>
      <c r="C26" s="95"/>
      <c r="D26" s="83"/>
      <c r="E26" s="95"/>
      <c r="F26" s="95"/>
      <c r="G26" s="53">
        <v>43647</v>
      </c>
      <c r="H26" s="44">
        <v>20000000</v>
      </c>
      <c r="I26" s="98"/>
      <c r="J26" s="101"/>
      <c r="K26" s="98"/>
      <c r="L26" s="98"/>
      <c r="M26" s="83"/>
      <c r="N26" s="83"/>
      <c r="O26" s="83"/>
      <c r="P26" s="86"/>
      <c r="Q26" s="89"/>
      <c r="R26" s="3"/>
      <c r="S26" s="3"/>
      <c r="T26" s="3"/>
    </row>
    <row r="27" spans="1:20" ht="28.5" customHeight="1">
      <c r="A27" s="110"/>
      <c r="B27" s="95"/>
      <c r="C27" s="95"/>
      <c r="D27" s="83"/>
      <c r="E27" s="95"/>
      <c r="F27" s="95"/>
      <c r="G27" s="53">
        <v>43713</v>
      </c>
      <c r="H27" s="44">
        <v>30000000</v>
      </c>
      <c r="I27" s="98"/>
      <c r="J27" s="101"/>
      <c r="K27" s="98"/>
      <c r="L27" s="98"/>
      <c r="M27" s="83"/>
      <c r="N27" s="83"/>
      <c r="O27" s="83"/>
      <c r="P27" s="86"/>
      <c r="Q27" s="89"/>
      <c r="R27" s="3"/>
      <c r="S27" s="3"/>
      <c r="T27" s="3"/>
    </row>
    <row r="28" spans="1:20" ht="26.25" customHeight="1">
      <c r="A28" s="110"/>
      <c r="B28" s="95"/>
      <c r="C28" s="95"/>
      <c r="D28" s="83"/>
      <c r="E28" s="95"/>
      <c r="F28" s="95"/>
      <c r="G28" s="53">
        <v>43766</v>
      </c>
      <c r="H28" s="44">
        <v>15000000</v>
      </c>
      <c r="I28" s="98"/>
      <c r="J28" s="101"/>
      <c r="K28" s="98"/>
      <c r="L28" s="98"/>
      <c r="M28" s="83"/>
      <c r="N28" s="83"/>
      <c r="O28" s="83"/>
      <c r="P28" s="86"/>
      <c r="Q28" s="89"/>
      <c r="R28" s="3"/>
      <c r="S28" s="3"/>
      <c r="T28" s="3"/>
    </row>
    <row r="29" spans="1:20" ht="26.25" customHeight="1">
      <c r="A29" s="110"/>
      <c r="B29" s="95"/>
      <c r="C29" s="95"/>
      <c r="D29" s="83"/>
      <c r="E29" s="95"/>
      <c r="F29" s="95"/>
      <c r="G29" s="53">
        <v>43795</v>
      </c>
      <c r="H29" s="44">
        <v>15000000</v>
      </c>
      <c r="I29" s="98"/>
      <c r="J29" s="101"/>
      <c r="K29" s="98"/>
      <c r="L29" s="98"/>
      <c r="M29" s="83"/>
      <c r="N29" s="83"/>
      <c r="O29" s="83"/>
      <c r="P29" s="86"/>
      <c r="Q29" s="89"/>
      <c r="R29" s="3"/>
      <c r="S29" s="3"/>
      <c r="T29" s="3"/>
    </row>
    <row r="30" spans="1:20" ht="26.25" customHeight="1">
      <c r="A30" s="111"/>
      <c r="B30" s="96"/>
      <c r="C30" s="96"/>
      <c r="D30" s="84"/>
      <c r="E30" s="96"/>
      <c r="F30" s="96"/>
      <c r="G30" s="53">
        <v>43840</v>
      </c>
      <c r="H30" s="44">
        <v>29300000</v>
      </c>
      <c r="I30" s="99"/>
      <c r="J30" s="102"/>
      <c r="K30" s="99"/>
      <c r="L30" s="99"/>
      <c r="M30" s="84"/>
      <c r="N30" s="84"/>
      <c r="O30" s="84"/>
      <c r="P30" s="87"/>
      <c r="Q30" s="90"/>
      <c r="R30" s="3"/>
      <c r="S30" s="3"/>
      <c r="T30" s="3"/>
    </row>
    <row r="31" spans="1:20" ht="40.5" customHeight="1">
      <c r="A31" s="54" t="s">
        <v>50</v>
      </c>
      <c r="B31" s="54" t="s">
        <v>47</v>
      </c>
      <c r="C31" s="33" t="s">
        <v>51</v>
      </c>
      <c r="D31" s="55">
        <v>271000000</v>
      </c>
      <c r="E31" s="56">
        <v>8.9</v>
      </c>
      <c r="F31" s="57">
        <v>44561</v>
      </c>
      <c r="G31" s="57">
        <v>43997</v>
      </c>
      <c r="H31" s="55">
        <v>217800000</v>
      </c>
      <c r="I31" s="55"/>
      <c r="J31" s="58">
        <f>1224114.75</f>
        <v>1224114.75</v>
      </c>
      <c r="K31" s="55">
        <f>20000000+30000000</f>
        <v>50000000</v>
      </c>
      <c r="L31" s="58">
        <f>794434.43+1641831.15+1515383.06+1224114.75</f>
        <v>5175763.390000001</v>
      </c>
      <c r="M31" s="55">
        <f>H31-K31</f>
        <v>167800000</v>
      </c>
      <c r="N31" s="55"/>
      <c r="O31" s="55"/>
      <c r="P31" s="59"/>
      <c r="Q31" s="57">
        <v>44561</v>
      </c>
      <c r="R31" s="3"/>
      <c r="S31" s="3"/>
      <c r="T31" s="3"/>
    </row>
    <row r="32" spans="1:20" ht="17.25" customHeight="1">
      <c r="A32" s="30"/>
      <c r="B32" s="29" t="s">
        <v>27</v>
      </c>
      <c r="C32" s="26" t="s">
        <v>28</v>
      </c>
      <c r="D32" s="60">
        <f>SUM(D25:D31)</f>
        <v>488800000</v>
      </c>
      <c r="E32" s="26" t="s">
        <v>28</v>
      </c>
      <c r="F32" s="26" t="s">
        <v>28</v>
      </c>
      <c r="G32" s="26"/>
      <c r="H32" s="60">
        <f aca="true" t="shared" si="0" ref="H32:M32">SUM(H25:H31)</f>
        <v>493100000</v>
      </c>
      <c r="I32" s="60">
        <f t="shared" si="0"/>
        <v>0</v>
      </c>
      <c r="J32" s="60">
        <f t="shared" si="0"/>
        <v>1224114.75</v>
      </c>
      <c r="K32" s="60">
        <f t="shared" si="0"/>
        <v>325300000</v>
      </c>
      <c r="L32" s="60">
        <f t="shared" si="0"/>
        <v>24413012.06</v>
      </c>
      <c r="M32" s="60">
        <f t="shared" si="0"/>
        <v>167800000</v>
      </c>
      <c r="N32" s="60">
        <f>SUM(N25:N25)</f>
        <v>0</v>
      </c>
      <c r="O32" s="60">
        <f>SUM(O25:O25)</f>
        <v>0</v>
      </c>
      <c r="P32" s="26" t="s">
        <v>28</v>
      </c>
      <c r="Q32" s="26" t="s">
        <v>28</v>
      </c>
      <c r="R32" s="3"/>
      <c r="S32" s="3"/>
      <c r="T32" s="3"/>
    </row>
    <row r="33" spans="1:20" ht="17.25" customHeight="1">
      <c r="A33" s="91" t="s">
        <v>52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3"/>
      <c r="R33" s="3"/>
      <c r="S33" s="3"/>
      <c r="T33" s="3"/>
    </row>
    <row r="34" spans="1:20" ht="13.5" customHeight="1">
      <c r="A34" s="61" t="s">
        <v>53</v>
      </c>
      <c r="B34" s="62"/>
      <c r="C34" s="63"/>
      <c r="D34" s="64"/>
      <c r="E34" s="24"/>
      <c r="F34" s="65"/>
      <c r="G34" s="66"/>
      <c r="H34" s="67"/>
      <c r="I34" s="67"/>
      <c r="J34" s="68"/>
      <c r="K34" s="67"/>
      <c r="L34" s="68"/>
      <c r="M34" s="69"/>
      <c r="N34" s="68"/>
      <c r="O34" s="68"/>
      <c r="P34" s="70"/>
      <c r="Q34" s="65"/>
      <c r="R34" s="3"/>
      <c r="S34" s="3"/>
      <c r="T34" s="3"/>
    </row>
    <row r="35" spans="1:20" ht="15.75" customHeight="1">
      <c r="A35" s="61"/>
      <c r="B35" s="71" t="s">
        <v>27</v>
      </c>
      <c r="C35" s="26" t="s">
        <v>28</v>
      </c>
      <c r="D35" s="52">
        <f>SUM(D34:D34)</f>
        <v>0</v>
      </c>
      <c r="E35" s="26" t="s">
        <v>28</v>
      </c>
      <c r="F35" s="26" t="s">
        <v>28</v>
      </c>
      <c r="G35" s="26"/>
      <c r="H35" s="52">
        <f aca="true" t="shared" si="1" ref="H35:O35">SUM(H34:H34)</f>
        <v>0</v>
      </c>
      <c r="I35" s="52">
        <f t="shared" si="1"/>
        <v>0</v>
      </c>
      <c r="J35" s="52">
        <f t="shared" si="1"/>
        <v>0</v>
      </c>
      <c r="K35" s="52">
        <f t="shared" si="1"/>
        <v>0</v>
      </c>
      <c r="L35" s="52">
        <f t="shared" si="1"/>
        <v>0</v>
      </c>
      <c r="M35" s="52">
        <f t="shared" si="1"/>
        <v>0</v>
      </c>
      <c r="N35" s="52">
        <f t="shared" si="1"/>
        <v>0</v>
      </c>
      <c r="O35" s="52">
        <f t="shared" si="1"/>
        <v>0</v>
      </c>
      <c r="P35" s="26" t="s">
        <v>28</v>
      </c>
      <c r="Q35" s="26" t="s">
        <v>28</v>
      </c>
      <c r="R35" s="3"/>
      <c r="S35" s="3"/>
      <c r="T35" s="3"/>
    </row>
    <row r="36" spans="1:20" ht="18" customHeight="1">
      <c r="A36" s="72"/>
      <c r="B36" s="73" t="s">
        <v>54</v>
      </c>
      <c r="C36" s="26" t="s">
        <v>28</v>
      </c>
      <c r="D36" s="52">
        <f>D35+D23+D32</f>
        <v>549250000</v>
      </c>
      <c r="E36" s="26" t="s">
        <v>28</v>
      </c>
      <c r="F36" s="26" t="s">
        <v>28</v>
      </c>
      <c r="G36" s="26"/>
      <c r="H36" s="52">
        <f aca="true" t="shared" si="2" ref="H36:O36">H35+H23+H32</f>
        <v>553550000</v>
      </c>
      <c r="I36" s="52">
        <f t="shared" si="2"/>
        <v>0</v>
      </c>
      <c r="J36" s="52">
        <f t="shared" si="2"/>
        <v>1249032.78</v>
      </c>
      <c r="K36" s="52">
        <f t="shared" si="2"/>
        <v>325300000</v>
      </c>
      <c r="L36" s="52">
        <f t="shared" si="2"/>
        <v>24504002.009999998</v>
      </c>
      <c r="M36" s="52">
        <f t="shared" si="2"/>
        <v>228250000</v>
      </c>
      <c r="N36" s="52">
        <f t="shared" si="2"/>
        <v>0</v>
      </c>
      <c r="O36" s="52">
        <f t="shared" si="2"/>
        <v>0</v>
      </c>
      <c r="P36" s="26" t="s">
        <v>28</v>
      </c>
      <c r="Q36" s="26" t="s">
        <v>28</v>
      </c>
      <c r="R36" s="3"/>
      <c r="S36" s="3"/>
      <c r="T36" s="3"/>
    </row>
    <row r="37" spans="1:20" ht="18" customHeight="1">
      <c r="A37" s="18"/>
      <c r="B37" s="74"/>
      <c r="C37" s="75"/>
      <c r="D37" s="76"/>
      <c r="E37" s="75"/>
      <c r="F37" s="75"/>
      <c r="G37" s="75"/>
      <c r="H37" s="76"/>
      <c r="I37" s="76"/>
      <c r="J37" s="76"/>
      <c r="K37" s="76"/>
      <c r="L37" s="76"/>
      <c r="M37" s="76"/>
      <c r="N37" s="76"/>
      <c r="O37" s="76"/>
      <c r="P37" s="75"/>
      <c r="Q37" s="75"/>
      <c r="R37" s="3"/>
      <c r="S37" s="3"/>
      <c r="T37" s="3"/>
    </row>
    <row r="38" spans="1:20" ht="19.5" customHeight="1">
      <c r="A38" s="77"/>
      <c r="B38" s="77" t="s">
        <v>55</v>
      </c>
      <c r="C38" s="2"/>
      <c r="D38" s="5"/>
      <c r="E38" s="5"/>
      <c r="F38" s="5"/>
      <c r="G38" s="77"/>
      <c r="H38" s="77" t="s">
        <v>56</v>
      </c>
      <c r="I38" s="5"/>
      <c r="J38" s="78"/>
      <c r="K38" s="77"/>
      <c r="L38" s="78"/>
      <c r="M38" s="79"/>
      <c r="N38" s="5"/>
      <c r="O38" s="5"/>
      <c r="P38" s="5"/>
      <c r="Q38" s="5"/>
      <c r="R38" s="3"/>
      <c r="S38" s="3"/>
      <c r="T38" s="3"/>
    </row>
    <row r="39" spans="1:20" ht="25.5" customHeight="1">
      <c r="A39" s="80"/>
      <c r="B39" s="80" t="s">
        <v>57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ht="21.75" customHeight="1"/>
    <row r="41" ht="30" customHeight="1"/>
    <row r="42" ht="40.5" customHeight="1"/>
    <row r="46" ht="12.75">
      <c r="B46" s="81"/>
    </row>
  </sheetData>
  <sheetProtection/>
  <mergeCells count="53">
    <mergeCell ref="O1:Q1"/>
    <mergeCell ref="O2:Q2"/>
    <mergeCell ref="O3:Q3"/>
    <mergeCell ref="O4:Q4"/>
    <mergeCell ref="A8:A9"/>
    <mergeCell ref="B8:B9"/>
    <mergeCell ref="C8:C9"/>
    <mergeCell ref="D8:D9"/>
    <mergeCell ref="E8:E9"/>
    <mergeCell ref="F8:F9"/>
    <mergeCell ref="G8:H8"/>
    <mergeCell ref="I8:J8"/>
    <mergeCell ref="K8:L8"/>
    <mergeCell ref="M8:N8"/>
    <mergeCell ref="O8:O9"/>
    <mergeCell ref="P8:P9"/>
    <mergeCell ref="M19:M21"/>
    <mergeCell ref="Q8:Q9"/>
    <mergeCell ref="A11:Q11"/>
    <mergeCell ref="A14:Q14"/>
    <mergeCell ref="A17:Q17"/>
    <mergeCell ref="A19:A21"/>
    <mergeCell ref="B19:B21"/>
    <mergeCell ref="C19:C21"/>
    <mergeCell ref="D19:D21"/>
    <mergeCell ref="E19:E21"/>
    <mergeCell ref="E25:E30"/>
    <mergeCell ref="H19:H21"/>
    <mergeCell ref="I19:I21"/>
    <mergeCell ref="J19:J21"/>
    <mergeCell ref="K19:K21"/>
    <mergeCell ref="L19:L21"/>
    <mergeCell ref="G19:G21"/>
    <mergeCell ref="M25:M30"/>
    <mergeCell ref="N19:N21"/>
    <mergeCell ref="O19:O21"/>
    <mergeCell ref="P19:P21"/>
    <mergeCell ref="Q19:Q21"/>
    <mergeCell ref="A24:Q24"/>
    <mergeCell ref="A25:A30"/>
    <mergeCell ref="B25:B30"/>
    <mergeCell ref="C25:C30"/>
    <mergeCell ref="D25:D30"/>
    <mergeCell ref="N25:N30"/>
    <mergeCell ref="O25:O30"/>
    <mergeCell ref="P25:P30"/>
    <mergeCell ref="Q25:Q30"/>
    <mergeCell ref="A33:Q33"/>
    <mergeCell ref="F25:F30"/>
    <mergeCell ref="I25:I30"/>
    <mergeCell ref="J25:J30"/>
    <mergeCell ref="K25:K30"/>
    <mergeCell ref="L25:L30"/>
  </mergeCells>
  <printOptions horizontalCentered="1"/>
  <pageMargins left="0.1968503937007874" right="0.1968503937007874" top="0.2755905511811024" bottom="0.15748031496062992" header="0.5118110236220472" footer="0.5118110236220472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PonomarevaOV</dc:creator>
  <cp:keywords/>
  <dc:description/>
  <cp:lastModifiedBy>Полянина Александра Александровна</cp:lastModifiedBy>
  <dcterms:created xsi:type="dcterms:W3CDTF">2020-10-20T07:29:19Z</dcterms:created>
  <dcterms:modified xsi:type="dcterms:W3CDTF">2020-10-20T12:30:02Z</dcterms:modified>
  <cp:category/>
  <cp:version/>
  <cp:contentType/>
  <cp:contentStatus/>
</cp:coreProperties>
</file>