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8455" windowHeight="11475"/>
  </bookViews>
  <sheets>
    <sheet name="Прил.на 01.04.24 " sheetId="1" r:id="rId1"/>
  </sheets>
  <calcPr calcId="124519"/>
</workbook>
</file>

<file path=xl/calcChain.xml><?xml version="1.0" encoding="utf-8"?>
<calcChain xmlns="http://schemas.openxmlformats.org/spreadsheetml/2006/main">
  <c r="O41" i="1"/>
  <c r="O40"/>
  <c r="N40"/>
  <c r="N41" s="1"/>
  <c r="M40"/>
  <c r="L40"/>
  <c r="K40"/>
  <c r="J40"/>
  <c r="I40"/>
  <c r="H40"/>
  <c r="H41" s="1"/>
  <c r="D40"/>
  <c r="K37"/>
  <c r="J37"/>
  <c r="I37"/>
  <c r="H37"/>
  <c r="D37"/>
  <c r="M36"/>
  <c r="L36"/>
  <c r="M35"/>
  <c r="L35"/>
  <c r="M34"/>
  <c r="L34"/>
  <c r="L37" s="1"/>
  <c r="J32"/>
  <c r="I32"/>
  <c r="H32"/>
  <c r="D32"/>
  <c r="L31"/>
  <c r="L26"/>
  <c r="K26"/>
  <c r="M26" s="1"/>
  <c r="L22"/>
  <c r="K22"/>
  <c r="M22" s="1"/>
  <c r="L16"/>
  <c r="K16"/>
  <c r="L32" l="1"/>
  <c r="L41" s="1"/>
  <c r="D41"/>
  <c r="J41"/>
  <c r="K32"/>
  <c r="K41" s="1"/>
  <c r="M37"/>
  <c r="I41"/>
  <c r="M16"/>
  <c r="M32" s="1"/>
  <c r="M41" l="1"/>
</calcChain>
</file>

<file path=xl/sharedStrings.xml><?xml version="1.0" encoding="utf-8"?>
<sst xmlns="http://schemas.openxmlformats.org/spreadsheetml/2006/main" count="113" uniqueCount="67">
  <si>
    <t>Приложение</t>
  </si>
  <si>
    <t>к постановлению Правительства Мурманской области от  19.01.2007   № 14-ПП</t>
  </si>
  <si>
    <r>
      <t xml:space="preserve">Информация о заимствованиях муниципального образования     </t>
    </r>
    <r>
      <rPr>
        <b/>
        <u/>
        <sz val="12"/>
        <rFont val="Times New Roman"/>
        <family val="1"/>
        <charset val="204"/>
      </rPr>
      <t xml:space="preserve"> </t>
    </r>
  </si>
  <si>
    <t>ЗАТО Александровск</t>
  </si>
  <si>
    <t>на " 01 " апреля 2024 года</t>
  </si>
  <si>
    <t>(наименование муниципального образования)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</si>
  <si>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</si>
  <si>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</si>
  <si>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</si>
  <si>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</si>
  <si>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</si>
  <si>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</si>
  <si>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</si>
  <si>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</si>
  <si>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</si>
  <si>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</si>
  <si>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</si>
  <si>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</si>
  <si>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</si>
  <si>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</si>
  <si>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</si>
  <si>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</si>
  <si>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</si>
  <si>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</si>
  <si>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</si>
  <si>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</si>
  <si>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</si>
  <si>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</si>
  <si>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</si>
  <si>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</si>
  <si>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</si>
  <si>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</si>
  <si>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12-19 от 06.11.2019 (доп.согл.№ 4 от 07.10.2022- произведена реструктуризация 12 325 000,00)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</si>
  <si>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</si>
  <si>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</si>
  <si>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07.10.2021 -0,00</t>
  </si>
  <si>
    <t>07.10.2022 - 0,00</t>
  </si>
  <si>
    <t>29.09.2023 - 652 500,00</t>
  </si>
  <si>
    <t>30.09.2024 - 652 500,00</t>
  </si>
  <si>
    <t>30.09.2025 - 870 000,00</t>
  </si>
  <si>
    <t>3.2.</t>
  </si>
  <si>
    <t>№ 03-20 от 18.06.2020 (доп.согл.№ 3 от 07.10.2022- 10.11.2022 произведена реструктуризация 7 395 000,00)</t>
  </si>
  <si>
    <t>10.11.2022 - 0,00</t>
  </si>
  <si>
    <t>на частичное финансирование дефицита бюджета</t>
  </si>
  <si>
    <t>31.10.2023 - 391 500,00</t>
  </si>
  <si>
    <t>31.10.2024 - 391 500,00</t>
  </si>
  <si>
    <t>31.10.2025 - 522 000,00</t>
  </si>
  <si>
    <t>3.3.</t>
  </si>
  <si>
    <t>№ 05-20 от 05.10.2020  (доп.согл.№ 4 от 07.10.2022- 10.11.2022 произведена реструктуризация 24 389 900,00)</t>
  </si>
  <si>
    <t>10.11.2021 - 0,00</t>
  </si>
  <si>
    <t>31.10.2023 - 1 291 230,00</t>
  </si>
  <si>
    <t>31.10.2024 - 1 291 230,00</t>
  </si>
  <si>
    <t>31.10.2025 - 1 721 640,00</t>
  </si>
  <si>
    <t>3.4.</t>
  </si>
  <si>
    <t>№ 04-22 от 01.12.2022</t>
  </si>
  <si>
    <t>4. Кредиты кредитных организаций:</t>
  </si>
  <si>
    <t>4.1.</t>
  </si>
  <si>
    <t>ПАО "Сбербанк"</t>
  </si>
  <si>
    <t>№ 1-К-2022 от 09.12.2022</t>
  </si>
  <si>
    <t xml:space="preserve"> погашение муниципального долга и финансирование дефицита бюджета  ЗАТО Александровск</t>
  </si>
  <si>
    <t>4.2.</t>
  </si>
  <si>
    <t>№ 1-К-2023 от 07.11.2023</t>
  </si>
  <si>
    <t>4.3.</t>
  </si>
  <si>
    <t>№ 2-К-2023 от 07.11.2023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</si>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</sst>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i/>
      <sz val="8"/>
      <name val="Arial Cyr"/>
      <charset val="204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sz val="9"/>
      <name val="Times New Roman"/>
      <family val="1"/>
      <charset val="204"/>
    </font>
    <font>
      <sz val="12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sz val="9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0" fontId="9" fillId="0" borderId="0" xfId="0" applyFont="1" applyBorder="1"/>
    <xf numFmtId="0" fontId="8" fillId="0" borderId="0" xfId="0" applyFont="1" applyBorder="1"/>
    <xf numFmtId="0" fontId="10" fillId="0" borderId="0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4" fillId="0" borderId="2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 shrinkToFit="1"/>
    </xf>
    <xf numFmtId="0" fontId="4" fillId="0" borderId="3" xfId="0" applyFont="1" applyBorder="1" applyAlignment="1">
      <alignment horizontal="center" vertical="top" wrapText="1" shrinkToFit="1"/>
    </xf>
    <xf numFmtId="0" fontId="4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left" vertical="center" wrapText="1" shrinkToFit="1"/>
    </xf>
    <xf numFmtId="0" fontId="0" fillId="0" borderId="0" xfId="0" applyBorder="1"/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vertical="top" wrapText="1" shrinkToFit="1"/>
    </xf>
    <xf numFmtId="0" fontId="4" fillId="0" borderId="7" xfId="0" applyFont="1" applyBorder="1" applyAlignment="1">
      <alignment horizontal="center" vertical="top" wrapText="1" shrinkToFit="1"/>
    </xf>
    <xf numFmtId="0" fontId="4" fillId="0" borderId="5" xfId="0" applyFont="1" applyBorder="1" applyAlignment="1">
      <alignment horizontal="center" vertical="top" wrapText="1" shrinkToFit="1"/>
    </xf>
    <xf numFmtId="0" fontId="4" fillId="0" borderId="3" xfId="0" applyFont="1" applyBorder="1" applyAlignment="1">
      <alignment horizontal="center" vertical="top" wrapText="1" shrinkToFit="1"/>
    </xf>
    <xf numFmtId="0" fontId="4" fillId="0" borderId="4" xfId="0" applyFont="1" applyBorder="1" applyAlignment="1">
      <alignment horizontal="center" vertical="top" wrapText="1" shrinkToFit="1"/>
    </xf>
    <xf numFmtId="0" fontId="1" fillId="0" borderId="6" xfId="0" applyFont="1" applyBorder="1" applyAlignment="1">
      <alignment horizontal="center" vertical="top"/>
    </xf>
    <xf numFmtId="0" fontId="4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9" fillId="0" borderId="3" xfId="0" applyFont="1" applyBorder="1"/>
    <xf numFmtId="0" fontId="9" fillId="0" borderId="4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9" fillId="0" borderId="3" xfId="0" applyFont="1" applyFill="1" applyBorder="1"/>
    <xf numFmtId="0" fontId="9" fillId="0" borderId="8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justify" vertical="center"/>
    </xf>
    <xf numFmtId="14" fontId="3" fillId="2" borderId="2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/>
    </xf>
    <xf numFmtId="0" fontId="0" fillId="0" borderId="9" xfId="0" applyBorder="1"/>
    <xf numFmtId="14" fontId="3" fillId="2" borderId="9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/>
    </xf>
    <xf numFmtId="0" fontId="0" fillId="0" borderId="6" xfId="0" applyBorder="1"/>
    <xf numFmtId="14" fontId="3" fillId="2" borderId="6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/>
    </xf>
    <xf numFmtId="0" fontId="9" fillId="0" borderId="2" xfId="0" applyFont="1" applyFill="1" applyBorder="1"/>
    <xf numFmtId="0" fontId="17" fillId="0" borderId="2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wrapText="1"/>
    </xf>
    <xf numFmtId="3" fontId="20" fillId="0" borderId="3" xfId="0" applyNumberFormat="1" applyFont="1" applyFill="1" applyBorder="1" applyAlignment="1">
      <alignment horizontal="center"/>
    </xf>
    <xf numFmtId="14" fontId="17" fillId="0" borderId="3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4" fontId="20" fillId="0" borderId="3" xfId="0" applyNumberFormat="1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17" fillId="0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7" fillId="0" borderId="2" xfId="0" applyFont="1" applyBorder="1"/>
    <xf numFmtId="0" fontId="0" fillId="0" borderId="3" xfId="0" applyBorder="1"/>
    <xf numFmtId="0" fontId="7" fillId="0" borderId="3" xfId="0" applyFont="1" applyFill="1" applyBorder="1"/>
    <xf numFmtId="0" fontId="7" fillId="0" borderId="0" xfId="0" applyFont="1" applyFill="1" applyBorder="1"/>
    <xf numFmtId="0" fontId="9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0" fillId="0" borderId="0" xfId="0" applyNumberFormat="1"/>
    <xf numFmtId="0" fontId="2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9"/>
  <sheetViews>
    <sheetView tabSelected="1" workbookViewId="0">
      <pane ySplit="7" topLeftCell="A35" activePane="bottomLeft" state="frozen"/>
      <selection activeCell="D47" activeCellId="1" sqref="J41 D47"/>
      <selection pane="bottomLeft" activeCell="A43" sqref="A43:IV45"/>
    </sheetView>
  </sheetViews>
  <sheetFormatPr defaultRowHeight="12.75"/>
  <cols>
    <col min="1" max="1" width="5.5703125" customWidth="1"/>
    <col min="2" max="2" width="21.85546875" customWidth="1"/>
    <col min="3" max="3" width="21.140625" customWidth="1"/>
    <col min="4" max="4" width="14.42578125" customWidth="1"/>
    <col min="5" max="5" width="11.140625" customWidth="1"/>
    <col min="6" max="6" width="22.85546875" customWidth="1"/>
    <col min="7" max="7" width="10.42578125" customWidth="1"/>
    <col min="8" max="8" width="14.85546875" customWidth="1"/>
    <col min="9" max="9" width="14.28515625" customWidth="1"/>
    <col min="10" max="10" width="12.7109375" customWidth="1"/>
    <col min="11" max="11" width="15.140625" customWidth="1"/>
    <col min="12" max="12" width="14.5703125" customWidth="1"/>
    <col min="13" max="13" width="15.28515625" customWidth="1"/>
    <col min="14" max="14" width="13" customWidth="1"/>
    <col min="15" max="15" width="10.140625" customWidth="1"/>
    <col min="16" max="16" width="26.7109375" customWidth="1"/>
    <col min="17" max="17" width="12.5703125" customWidth="1"/>
    <col min="18" max="18" width="10.7109375" customWidth="1"/>
    <col min="19" max="19" width="11.42578125" customWidth="1"/>
    <col min="21" max="21" width="11" customWidth="1"/>
    <col min="22" max="22" width="12.7109375" customWidth="1"/>
  </cols>
  <sheetData>
    <row r="2" spans="1:23">
      <c r="H2" s="1"/>
      <c r="N2" s="2" t="s">
        <v>0</v>
      </c>
      <c r="O2" s="2"/>
      <c r="P2" s="2"/>
    </row>
    <row r="3" spans="1:23">
      <c r="N3" s="2" t="s">
        <v>1</v>
      </c>
      <c r="O3" s="2"/>
      <c r="P3" s="2"/>
    </row>
    <row r="4" spans="1:23" ht="15.75" customHeight="1">
      <c r="A4" s="3"/>
      <c r="B4" s="4" t="s">
        <v>2</v>
      </c>
      <c r="C4" s="4"/>
      <c r="D4" s="4"/>
      <c r="E4" s="4"/>
      <c r="F4" s="5" t="s">
        <v>3</v>
      </c>
      <c r="G4" s="5"/>
      <c r="H4" s="5"/>
      <c r="I4" s="5"/>
      <c r="K4" s="6" t="s">
        <v>4</v>
      </c>
      <c r="L4" s="7"/>
      <c r="M4" s="7"/>
      <c r="N4" s="7"/>
      <c r="O4" s="7"/>
      <c r="P4" s="7"/>
      <c r="Q4" s="3"/>
      <c r="R4" s="3"/>
      <c r="S4" s="3"/>
      <c r="T4" s="3"/>
    </row>
    <row r="5" spans="1:23" ht="14.25" customHeight="1">
      <c r="A5" s="3"/>
      <c r="B5" s="8"/>
      <c r="C5" s="9"/>
      <c r="D5" s="9"/>
      <c r="E5" s="10"/>
      <c r="F5" s="10"/>
      <c r="G5" s="11" t="s">
        <v>5</v>
      </c>
      <c r="H5" s="12"/>
      <c r="I5" s="12"/>
      <c r="J5" s="12"/>
      <c r="K5" s="12"/>
      <c r="L5" s="12"/>
      <c r="Q5" s="3"/>
      <c r="R5" s="3"/>
      <c r="S5" s="3"/>
      <c r="T5" s="3"/>
    </row>
    <row r="6" spans="1:23" ht="51.75" customHeight="1">
      <c r="A6" s="13" t="s">
        <v>6</v>
      </c>
      <c r="B6" s="14" t="s">
        <v>7</v>
      </c>
      <c r="C6" s="15" t="s">
        <v>8</v>
      </c>
      <c r="D6" s="15" t="s">
        <v>9</v>
      </c>
      <c r="E6" s="16" t="s">
        <v>10</v>
      </c>
      <c r="F6" s="16" t="s">
        <v>11</v>
      </c>
      <c r="G6" s="17" t="s">
        <v>12</v>
      </c>
      <c r="H6" s="17"/>
      <c r="I6" s="18" t="s">
        <v>13</v>
      </c>
      <c r="J6" s="19"/>
      <c r="K6" s="18" t="s">
        <v>14</v>
      </c>
      <c r="L6" s="19"/>
      <c r="M6" s="18" t="s">
        <v>15</v>
      </c>
      <c r="N6" s="19"/>
      <c r="O6" s="16" t="s">
        <v>16</v>
      </c>
      <c r="P6" s="15" t="s">
        <v>17</v>
      </c>
      <c r="Q6" s="15" t="s">
        <v>18</v>
      </c>
      <c r="R6" s="20"/>
      <c r="S6" s="20"/>
      <c r="T6" s="20"/>
      <c r="U6" s="21"/>
      <c r="V6" s="21"/>
      <c r="W6" s="22"/>
    </row>
    <row r="7" spans="1:23" ht="14.25" customHeight="1">
      <c r="A7" s="23"/>
      <c r="B7" s="24"/>
      <c r="C7" s="23"/>
      <c r="D7" s="23"/>
      <c r="E7" s="25"/>
      <c r="F7" s="25"/>
      <c r="G7" s="26" t="s">
        <v>19</v>
      </c>
      <c r="H7" s="26" t="s">
        <v>20</v>
      </c>
      <c r="I7" s="27" t="s">
        <v>21</v>
      </c>
      <c r="J7" s="28" t="s">
        <v>22</v>
      </c>
      <c r="K7" s="27" t="s">
        <v>21</v>
      </c>
      <c r="L7" s="28" t="s">
        <v>22</v>
      </c>
      <c r="M7" s="28" t="s">
        <v>21</v>
      </c>
      <c r="N7" s="29" t="s">
        <v>22</v>
      </c>
      <c r="O7" s="25"/>
      <c r="P7" s="23"/>
      <c r="Q7" s="30"/>
      <c r="R7" s="31"/>
      <c r="S7" s="31"/>
      <c r="T7" s="31"/>
      <c r="U7" s="22"/>
      <c r="V7" s="22"/>
      <c r="W7" s="22"/>
    </row>
    <row r="8" spans="1:23" ht="12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3">
        <v>17</v>
      </c>
      <c r="R8" s="3"/>
      <c r="S8" s="31"/>
      <c r="T8" s="31"/>
      <c r="U8" s="22"/>
      <c r="V8" s="22"/>
      <c r="W8" s="22"/>
    </row>
    <row r="9" spans="1:23" s="22" customFormat="1" ht="17.25" customHeight="1">
      <c r="A9" s="34" t="s">
        <v>23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1"/>
      <c r="S9" s="31"/>
      <c r="T9" s="31"/>
    </row>
    <row r="10" spans="1:23" s="22" customFormat="1" ht="14.25" customHeight="1">
      <c r="A10" s="36" t="s">
        <v>24</v>
      </c>
      <c r="B10" s="36"/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8">
        <v>0</v>
      </c>
      <c r="R10" s="31"/>
      <c r="S10" s="31"/>
      <c r="T10" s="31"/>
    </row>
    <row r="11" spans="1:23" s="22" customFormat="1" ht="15" customHeight="1">
      <c r="A11" s="36"/>
      <c r="B11" s="39" t="s">
        <v>25</v>
      </c>
      <c r="C11" s="36" t="s">
        <v>26</v>
      </c>
      <c r="D11" s="36"/>
      <c r="E11" s="36" t="s">
        <v>26</v>
      </c>
      <c r="F11" s="36" t="s">
        <v>26</v>
      </c>
      <c r="G11" s="36"/>
      <c r="H11" s="36"/>
      <c r="I11" s="36"/>
      <c r="J11" s="36"/>
      <c r="K11" s="36"/>
      <c r="L11" s="36"/>
      <c r="M11" s="36"/>
      <c r="N11" s="36"/>
      <c r="O11" s="36"/>
      <c r="P11" s="36" t="s">
        <v>26</v>
      </c>
      <c r="Q11" s="36" t="s">
        <v>26</v>
      </c>
      <c r="R11" s="31"/>
      <c r="S11" s="31"/>
      <c r="T11" s="31"/>
    </row>
    <row r="12" spans="1:23" ht="17.25" customHeight="1">
      <c r="A12" s="40" t="s">
        <v>27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  <c r="R12" s="3"/>
      <c r="S12" s="3"/>
      <c r="T12" s="3"/>
    </row>
    <row r="13" spans="1:23" ht="17.25" customHeight="1">
      <c r="A13" s="43" t="s">
        <v>28</v>
      </c>
      <c r="B13" s="39"/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8">
        <v>0</v>
      </c>
      <c r="R13" s="3"/>
      <c r="S13" s="3"/>
      <c r="T13" s="3"/>
    </row>
    <row r="14" spans="1:23" ht="15" customHeight="1">
      <c r="A14" s="43"/>
      <c r="B14" s="39" t="s">
        <v>25</v>
      </c>
      <c r="C14" s="36" t="s">
        <v>26</v>
      </c>
      <c r="D14" s="36"/>
      <c r="E14" s="36" t="s">
        <v>26</v>
      </c>
      <c r="F14" s="36" t="s">
        <v>26</v>
      </c>
      <c r="G14" s="36"/>
      <c r="H14" s="36"/>
      <c r="I14" s="36"/>
      <c r="J14" s="36"/>
      <c r="K14" s="36"/>
      <c r="L14" s="36"/>
      <c r="M14" s="36"/>
      <c r="N14" s="36"/>
      <c r="O14" s="36"/>
      <c r="P14" s="36" t="s">
        <v>26</v>
      </c>
      <c r="Q14" s="36" t="s">
        <v>26</v>
      </c>
      <c r="R14" s="3"/>
      <c r="S14" s="3"/>
      <c r="T14" s="3"/>
    </row>
    <row r="15" spans="1:23" ht="18" customHeight="1">
      <c r="A15" s="40" t="s">
        <v>29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3"/>
      <c r="S15" s="3"/>
      <c r="T15" s="3"/>
    </row>
    <row r="16" spans="1:23" ht="18.75" customHeight="1">
      <c r="A16" s="46" t="s">
        <v>30</v>
      </c>
      <c r="B16" s="47" t="s">
        <v>31</v>
      </c>
      <c r="C16" s="47" t="s">
        <v>32</v>
      </c>
      <c r="D16" s="48">
        <v>21750000</v>
      </c>
      <c r="E16" s="48">
        <v>0.1</v>
      </c>
      <c r="F16" s="49" t="s">
        <v>33</v>
      </c>
      <c r="G16" s="50">
        <v>43776</v>
      </c>
      <c r="H16" s="51">
        <v>21750000</v>
      </c>
      <c r="I16" s="48"/>
      <c r="J16" s="52"/>
      <c r="K16" s="48">
        <f>7250000+12325000+652500</f>
        <v>20227500</v>
      </c>
      <c r="L16" s="51">
        <f>3277.4+20066.26+14500+11123.29+506.51+1981.93</f>
        <v>51455.390000000007</v>
      </c>
      <c r="M16" s="51">
        <f>H16-K16</f>
        <v>1522500</v>
      </c>
      <c r="N16" s="53"/>
      <c r="O16" s="54"/>
      <c r="P16" s="55" t="s">
        <v>34</v>
      </c>
      <c r="Q16" s="56">
        <v>45930</v>
      </c>
      <c r="R16" s="3"/>
      <c r="S16" s="3"/>
      <c r="T16" s="3"/>
    </row>
    <row r="17" spans="1:20" ht="21" customHeight="1">
      <c r="A17" s="57"/>
      <c r="B17" s="58"/>
      <c r="C17" s="58"/>
      <c r="D17" s="59"/>
      <c r="E17" s="59"/>
      <c r="F17" s="49" t="s">
        <v>35</v>
      </c>
      <c r="G17" s="60"/>
      <c r="H17" s="61"/>
      <c r="I17" s="59"/>
      <c r="J17" s="62"/>
      <c r="K17" s="59"/>
      <c r="L17" s="61"/>
      <c r="M17" s="61"/>
      <c r="N17" s="63"/>
      <c r="O17" s="64"/>
      <c r="P17" s="65"/>
      <c r="Q17" s="66"/>
      <c r="R17" s="3"/>
      <c r="S17" s="3"/>
      <c r="T17" s="3"/>
    </row>
    <row r="18" spans="1:20" ht="21" customHeight="1">
      <c r="A18" s="57"/>
      <c r="B18" s="58"/>
      <c r="C18" s="58"/>
      <c r="D18" s="59"/>
      <c r="E18" s="59"/>
      <c r="F18" s="49" t="s">
        <v>36</v>
      </c>
      <c r="G18" s="60"/>
      <c r="H18" s="61"/>
      <c r="I18" s="59"/>
      <c r="J18" s="62"/>
      <c r="K18" s="59"/>
      <c r="L18" s="61"/>
      <c r="M18" s="61"/>
      <c r="N18" s="63"/>
      <c r="O18" s="64"/>
      <c r="P18" s="65"/>
      <c r="Q18" s="66"/>
      <c r="R18" s="3"/>
      <c r="S18" s="3"/>
      <c r="T18" s="3"/>
    </row>
    <row r="19" spans="1:20" ht="25.5" customHeight="1">
      <c r="A19" s="57"/>
      <c r="B19" s="58"/>
      <c r="C19" s="58"/>
      <c r="D19" s="59"/>
      <c r="E19" s="59"/>
      <c r="F19" s="49" t="s">
        <v>37</v>
      </c>
      <c r="G19" s="60"/>
      <c r="H19" s="61"/>
      <c r="I19" s="59"/>
      <c r="J19" s="62"/>
      <c r="K19" s="59"/>
      <c r="L19" s="61"/>
      <c r="M19" s="61"/>
      <c r="N19" s="63"/>
      <c r="O19" s="64"/>
      <c r="P19" s="65"/>
      <c r="Q19" s="66"/>
      <c r="R19" s="3"/>
      <c r="S19" s="3"/>
      <c r="T19" s="3"/>
    </row>
    <row r="20" spans="1:20" ht="25.5" customHeight="1">
      <c r="A20" s="57"/>
      <c r="B20" s="58"/>
      <c r="C20" s="58"/>
      <c r="D20" s="59"/>
      <c r="E20" s="59"/>
      <c r="F20" s="49" t="s">
        <v>38</v>
      </c>
      <c r="G20" s="60"/>
      <c r="H20" s="61"/>
      <c r="I20" s="59"/>
      <c r="J20" s="62"/>
      <c r="K20" s="59"/>
      <c r="L20" s="61"/>
      <c r="M20" s="61"/>
      <c r="N20" s="63"/>
      <c r="O20" s="64"/>
      <c r="P20" s="65"/>
      <c r="Q20" s="66"/>
      <c r="R20" s="3"/>
      <c r="S20" s="3"/>
      <c r="T20" s="3"/>
    </row>
    <row r="21" spans="1:20" ht="21.75" customHeight="1">
      <c r="A21" s="67"/>
      <c r="B21" s="68"/>
      <c r="C21" s="68"/>
      <c r="D21" s="69"/>
      <c r="E21" s="69"/>
      <c r="F21" s="49" t="s">
        <v>39</v>
      </c>
      <c r="G21" s="70"/>
      <c r="H21" s="71"/>
      <c r="I21" s="69"/>
      <c r="J21" s="72"/>
      <c r="K21" s="69"/>
      <c r="L21" s="71"/>
      <c r="M21" s="71"/>
      <c r="N21" s="73"/>
      <c r="O21" s="74"/>
      <c r="P21" s="75"/>
      <c r="Q21" s="76"/>
      <c r="R21" s="3"/>
      <c r="S21" s="3"/>
      <c r="T21" s="3"/>
    </row>
    <row r="22" spans="1:20" ht="21.75" customHeight="1">
      <c r="A22" s="46" t="s">
        <v>40</v>
      </c>
      <c r="B22" s="47" t="s">
        <v>31</v>
      </c>
      <c r="C22" s="47" t="s">
        <v>41</v>
      </c>
      <c r="D22" s="51">
        <v>8700000</v>
      </c>
      <c r="E22" s="77">
        <v>0.1</v>
      </c>
      <c r="F22" s="49" t="s">
        <v>42</v>
      </c>
      <c r="G22" s="50">
        <v>44008</v>
      </c>
      <c r="H22" s="51">
        <v>8700000</v>
      </c>
      <c r="I22" s="78"/>
      <c r="J22" s="52"/>
      <c r="K22" s="52">
        <f>7395000+391500</f>
        <v>7786500</v>
      </c>
      <c r="L22" s="52">
        <f>4492.62+8700+7484.38+182.34+1233.14</f>
        <v>22092.48</v>
      </c>
      <c r="M22" s="52">
        <f>H22-K22</f>
        <v>913500</v>
      </c>
      <c r="N22" s="52"/>
      <c r="O22" s="52"/>
      <c r="P22" s="79" t="s">
        <v>43</v>
      </c>
      <c r="Q22" s="80">
        <v>45961</v>
      </c>
      <c r="R22" s="3"/>
      <c r="S22" s="3"/>
      <c r="T22" s="3"/>
    </row>
    <row r="23" spans="1:20" ht="21.75" customHeight="1">
      <c r="A23" s="57"/>
      <c r="B23" s="58"/>
      <c r="C23" s="58"/>
      <c r="D23" s="61"/>
      <c r="E23" s="81"/>
      <c r="F23" s="49" t="s">
        <v>44</v>
      </c>
      <c r="G23" s="60"/>
      <c r="H23" s="61"/>
      <c r="I23" s="82"/>
      <c r="J23" s="62"/>
      <c r="K23" s="62"/>
      <c r="L23" s="62"/>
      <c r="M23" s="62"/>
      <c r="N23" s="62"/>
      <c r="O23" s="62"/>
      <c r="P23" s="83"/>
      <c r="Q23" s="84"/>
      <c r="R23" s="3"/>
      <c r="S23" s="3"/>
      <c r="T23" s="3"/>
    </row>
    <row r="24" spans="1:20" ht="21.75" customHeight="1">
      <c r="A24" s="57"/>
      <c r="B24" s="58"/>
      <c r="C24" s="58"/>
      <c r="D24" s="61"/>
      <c r="E24" s="81"/>
      <c r="F24" s="49" t="s">
        <v>45</v>
      </c>
      <c r="G24" s="60"/>
      <c r="H24" s="61"/>
      <c r="I24" s="82"/>
      <c r="J24" s="62"/>
      <c r="K24" s="62"/>
      <c r="L24" s="62"/>
      <c r="M24" s="62"/>
      <c r="N24" s="62"/>
      <c r="O24" s="62"/>
      <c r="P24" s="83"/>
      <c r="Q24" s="84"/>
      <c r="R24" s="3"/>
      <c r="S24" s="3"/>
      <c r="T24" s="3"/>
    </row>
    <row r="25" spans="1:20" ht="21" customHeight="1">
      <c r="A25" s="67"/>
      <c r="B25" s="68"/>
      <c r="C25" s="68"/>
      <c r="D25" s="71"/>
      <c r="E25" s="85"/>
      <c r="F25" s="49" t="s">
        <v>46</v>
      </c>
      <c r="G25" s="70"/>
      <c r="H25" s="71"/>
      <c r="I25" s="86"/>
      <c r="J25" s="72"/>
      <c r="K25" s="72"/>
      <c r="L25" s="72"/>
      <c r="M25" s="72"/>
      <c r="N25" s="72"/>
      <c r="O25" s="72"/>
      <c r="P25" s="87"/>
      <c r="Q25" s="88">
        <v>44875</v>
      </c>
      <c r="R25" s="3"/>
      <c r="S25" s="3"/>
      <c r="T25" s="3"/>
    </row>
    <row r="26" spans="1:20" ht="24" customHeight="1">
      <c r="A26" s="46" t="s">
        <v>47</v>
      </c>
      <c r="B26" s="47" t="s">
        <v>31</v>
      </c>
      <c r="C26" s="47" t="s">
        <v>48</v>
      </c>
      <c r="D26" s="48">
        <v>28694000</v>
      </c>
      <c r="E26" s="77">
        <v>0.1</v>
      </c>
      <c r="F26" s="49" t="s">
        <v>49</v>
      </c>
      <c r="G26" s="50">
        <v>44110</v>
      </c>
      <c r="H26" s="51">
        <v>28694000</v>
      </c>
      <c r="I26" s="89"/>
      <c r="J26" s="51"/>
      <c r="K26" s="51">
        <f>24389900+1291230</f>
        <v>25681130</v>
      </c>
      <c r="L26" s="51">
        <f>6820.7+28694+24684.7+601.39+4067.08</f>
        <v>64867.869999999995</v>
      </c>
      <c r="M26" s="51">
        <f>H26-K26</f>
        <v>3012870</v>
      </c>
      <c r="N26" s="51"/>
      <c r="O26" s="51"/>
      <c r="P26" s="51" t="s">
        <v>43</v>
      </c>
      <c r="Q26" s="56">
        <v>45961</v>
      </c>
      <c r="R26" s="3"/>
      <c r="S26" s="3"/>
      <c r="T26" s="3"/>
    </row>
    <row r="27" spans="1:20" ht="21.75" customHeight="1">
      <c r="A27" s="57"/>
      <c r="B27" s="58"/>
      <c r="C27" s="58"/>
      <c r="D27" s="59"/>
      <c r="E27" s="81"/>
      <c r="F27" s="49" t="s">
        <v>42</v>
      </c>
      <c r="G27" s="60"/>
      <c r="H27" s="61"/>
      <c r="I27" s="90"/>
      <c r="J27" s="61"/>
      <c r="K27" s="61"/>
      <c r="L27" s="61"/>
      <c r="M27" s="61"/>
      <c r="N27" s="61"/>
      <c r="O27" s="61"/>
      <c r="P27" s="61"/>
      <c r="Q27" s="66"/>
      <c r="R27" s="3"/>
      <c r="S27" s="3"/>
      <c r="T27" s="3"/>
    </row>
    <row r="28" spans="1:20" ht="21" customHeight="1">
      <c r="A28" s="57"/>
      <c r="B28" s="58"/>
      <c r="C28" s="58"/>
      <c r="D28" s="59"/>
      <c r="E28" s="81"/>
      <c r="F28" s="49" t="s">
        <v>50</v>
      </c>
      <c r="G28" s="60"/>
      <c r="H28" s="61"/>
      <c r="I28" s="90"/>
      <c r="J28" s="61"/>
      <c r="K28" s="61"/>
      <c r="L28" s="61"/>
      <c r="M28" s="61"/>
      <c r="N28" s="61"/>
      <c r="O28" s="61"/>
      <c r="P28" s="61"/>
      <c r="Q28" s="66"/>
      <c r="R28" s="3"/>
      <c r="S28" s="3"/>
      <c r="T28" s="3"/>
    </row>
    <row r="29" spans="1:20" ht="24.75" customHeight="1">
      <c r="A29" s="57"/>
      <c r="B29" s="58"/>
      <c r="C29" s="58"/>
      <c r="D29" s="59"/>
      <c r="E29" s="81"/>
      <c r="F29" s="49" t="s">
        <v>51</v>
      </c>
      <c r="G29" s="60"/>
      <c r="H29" s="61"/>
      <c r="I29" s="90"/>
      <c r="J29" s="61"/>
      <c r="K29" s="61"/>
      <c r="L29" s="61"/>
      <c r="M29" s="61"/>
      <c r="N29" s="61"/>
      <c r="O29" s="61"/>
      <c r="P29" s="61"/>
      <c r="Q29" s="66"/>
      <c r="R29" s="3"/>
      <c r="S29" s="3"/>
      <c r="T29" s="3"/>
    </row>
    <row r="30" spans="1:20" ht="26.25" customHeight="1">
      <c r="A30" s="67"/>
      <c r="B30" s="68"/>
      <c r="C30" s="68"/>
      <c r="D30" s="69"/>
      <c r="E30" s="85"/>
      <c r="F30" s="49" t="s">
        <v>52</v>
      </c>
      <c r="G30" s="70"/>
      <c r="H30" s="71"/>
      <c r="I30" s="91"/>
      <c r="J30" s="71"/>
      <c r="K30" s="71"/>
      <c r="L30" s="71"/>
      <c r="M30" s="71"/>
      <c r="N30" s="71"/>
      <c r="O30" s="71"/>
      <c r="P30" s="71"/>
      <c r="Q30" s="76"/>
      <c r="R30" s="3"/>
      <c r="S30" s="3"/>
      <c r="T30" s="3"/>
    </row>
    <row r="31" spans="1:20" ht="46.5" customHeight="1">
      <c r="A31" s="92" t="s">
        <v>53</v>
      </c>
      <c r="B31" s="93" t="s">
        <v>31</v>
      </c>
      <c r="C31" s="94" t="s">
        <v>54</v>
      </c>
      <c r="D31" s="95">
        <v>44000000</v>
      </c>
      <c r="E31" s="96">
        <v>0.1</v>
      </c>
      <c r="F31" s="49">
        <v>45637</v>
      </c>
      <c r="G31" s="97">
        <v>44897</v>
      </c>
      <c r="H31" s="98">
        <v>44000000</v>
      </c>
      <c r="I31" s="98"/>
      <c r="J31" s="98"/>
      <c r="K31" s="98"/>
      <c r="L31" s="98">
        <f>3616.44+44000</f>
        <v>47616.44</v>
      </c>
      <c r="M31" s="98">
        <v>44000000</v>
      </c>
      <c r="N31" s="99"/>
      <c r="O31" s="99"/>
      <c r="P31" s="99" t="s">
        <v>43</v>
      </c>
      <c r="Q31" s="100">
        <v>45637</v>
      </c>
      <c r="R31" s="3"/>
      <c r="S31" s="3"/>
      <c r="T31" s="3"/>
    </row>
    <row r="32" spans="1:20" ht="25.5" customHeight="1">
      <c r="A32" s="43"/>
      <c r="B32" s="39" t="s">
        <v>25</v>
      </c>
      <c r="C32" s="101"/>
      <c r="D32" s="102">
        <f>SUM(D16:D31)</f>
        <v>103144000</v>
      </c>
      <c r="E32" s="36" t="s">
        <v>26</v>
      </c>
      <c r="F32" s="36" t="s">
        <v>26</v>
      </c>
      <c r="G32" s="36"/>
      <c r="H32" s="102">
        <f t="shared" ref="H32:M32" si="0">SUM(H16:H31)</f>
        <v>103144000</v>
      </c>
      <c r="I32" s="102">
        <f t="shared" si="0"/>
        <v>0</v>
      </c>
      <c r="J32" s="102">
        <f t="shared" si="0"/>
        <v>0</v>
      </c>
      <c r="K32" s="102">
        <f t="shared" si="0"/>
        <v>53695130</v>
      </c>
      <c r="L32" s="102">
        <f t="shared" si="0"/>
        <v>186032.18</v>
      </c>
      <c r="M32" s="102">
        <f t="shared" si="0"/>
        <v>49448870</v>
      </c>
      <c r="N32" s="37"/>
      <c r="O32" s="103"/>
      <c r="P32" s="36" t="s">
        <v>26</v>
      </c>
      <c r="Q32" s="36" t="s">
        <v>26</v>
      </c>
      <c r="R32" s="3"/>
      <c r="S32" s="3"/>
      <c r="T32" s="3"/>
    </row>
    <row r="33" spans="1:20" ht="17.25" customHeight="1">
      <c r="A33" s="40" t="s">
        <v>55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  <c r="R33" s="3"/>
      <c r="S33" s="3"/>
      <c r="T33" s="3"/>
    </row>
    <row r="34" spans="1:20" ht="33" customHeight="1">
      <c r="A34" s="101" t="s">
        <v>56</v>
      </c>
      <c r="B34" s="101" t="s">
        <v>57</v>
      </c>
      <c r="C34" s="104" t="s">
        <v>58</v>
      </c>
      <c r="D34" s="104">
        <v>44559900</v>
      </c>
      <c r="E34" s="105">
        <v>12.5</v>
      </c>
      <c r="F34" s="106">
        <v>45657</v>
      </c>
      <c r="G34" s="107">
        <v>44916</v>
      </c>
      <c r="H34" s="108">
        <v>44559900</v>
      </c>
      <c r="I34" s="108"/>
      <c r="J34" s="108">
        <v>441337.81</v>
      </c>
      <c r="K34" s="104"/>
      <c r="L34" s="108">
        <f>5722589.88+471774.9+441337.81</f>
        <v>6635702.5899999999</v>
      </c>
      <c r="M34" s="104">
        <f>H34</f>
        <v>44559900</v>
      </c>
      <c r="N34" s="104"/>
      <c r="O34" s="104"/>
      <c r="P34" s="109" t="s">
        <v>59</v>
      </c>
      <c r="Q34" s="106">
        <v>45657</v>
      </c>
      <c r="R34" s="3"/>
      <c r="S34" s="3"/>
      <c r="T34" s="3"/>
    </row>
    <row r="35" spans="1:20" ht="41.25" customHeight="1">
      <c r="A35" s="101" t="s">
        <v>60</v>
      </c>
      <c r="B35" s="101" t="s">
        <v>57</v>
      </c>
      <c r="C35" s="104" t="s">
        <v>61</v>
      </c>
      <c r="D35" s="104">
        <v>82935230</v>
      </c>
      <c r="E35" s="105">
        <v>16.378</v>
      </c>
      <c r="F35" s="106">
        <v>45971</v>
      </c>
      <c r="G35" s="107">
        <v>45267</v>
      </c>
      <c r="H35" s="108">
        <v>82935230</v>
      </c>
      <c r="I35" s="108"/>
      <c r="J35" s="108">
        <v>1076259.0900000001</v>
      </c>
      <c r="K35" s="104"/>
      <c r="L35" s="108">
        <f>893137.44+1150483.86+1076259.09</f>
        <v>3119880.39</v>
      </c>
      <c r="M35" s="104">
        <f>H35</f>
        <v>82935230</v>
      </c>
      <c r="N35" s="104"/>
      <c r="O35" s="104"/>
      <c r="P35" s="109" t="s">
        <v>59</v>
      </c>
      <c r="Q35" s="106">
        <v>45971</v>
      </c>
      <c r="R35" s="3"/>
      <c r="S35" s="3"/>
      <c r="T35" s="3"/>
    </row>
    <row r="36" spans="1:20" ht="37.5" customHeight="1">
      <c r="A36" s="101" t="s">
        <v>62</v>
      </c>
      <c r="B36" s="101" t="s">
        <v>57</v>
      </c>
      <c r="C36" s="104" t="s">
        <v>63</v>
      </c>
      <c r="D36" s="104">
        <v>80000000</v>
      </c>
      <c r="E36" s="105">
        <v>16.378</v>
      </c>
      <c r="F36" s="106">
        <v>45971</v>
      </c>
      <c r="G36" s="107">
        <v>45267</v>
      </c>
      <c r="H36" s="108">
        <v>80000000</v>
      </c>
      <c r="I36" s="108"/>
      <c r="J36" s="108">
        <v>1038168.31</v>
      </c>
      <c r="K36" s="104"/>
      <c r="L36" s="108">
        <f>861527.67+1109766.12+1038168.31</f>
        <v>3009462.1</v>
      </c>
      <c r="M36" s="104">
        <f>H36</f>
        <v>80000000</v>
      </c>
      <c r="N36" s="104"/>
      <c r="O36" s="104"/>
      <c r="P36" s="109" t="s">
        <v>59</v>
      </c>
      <c r="Q36" s="106">
        <v>45971</v>
      </c>
      <c r="R36" s="3"/>
      <c r="S36" s="3"/>
      <c r="T36" s="3"/>
    </row>
    <row r="37" spans="1:20" ht="17.25" customHeight="1">
      <c r="A37" s="43"/>
      <c r="B37" s="39" t="s">
        <v>25</v>
      </c>
      <c r="C37" s="36" t="s">
        <v>26</v>
      </c>
      <c r="D37" s="110">
        <f>SUM(D34:D36)</f>
        <v>207495130</v>
      </c>
      <c r="E37" s="36" t="s">
        <v>26</v>
      </c>
      <c r="F37" s="36" t="s">
        <v>26</v>
      </c>
      <c r="G37" s="36"/>
      <c r="H37" s="110">
        <f t="shared" ref="H37:M37" si="1">SUM(H34:H36)</f>
        <v>207495130</v>
      </c>
      <c r="I37" s="110">
        <f t="shared" si="1"/>
        <v>0</v>
      </c>
      <c r="J37" s="110">
        <f t="shared" si="1"/>
        <v>2555765.21</v>
      </c>
      <c r="K37" s="110">
        <f t="shared" si="1"/>
        <v>0</v>
      </c>
      <c r="L37" s="110">
        <f t="shared" si="1"/>
        <v>12765045.08</v>
      </c>
      <c r="M37" s="110">
        <f t="shared" si="1"/>
        <v>207495130</v>
      </c>
      <c r="N37" s="110"/>
      <c r="O37" s="110"/>
      <c r="P37" s="36" t="s">
        <v>26</v>
      </c>
      <c r="Q37" s="36" t="s">
        <v>26</v>
      </c>
      <c r="R37" s="3"/>
      <c r="S37" s="3"/>
      <c r="T37" s="3"/>
    </row>
    <row r="38" spans="1:20" ht="17.25" customHeight="1">
      <c r="A38" s="40" t="s">
        <v>64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  <c r="R38" s="3"/>
      <c r="S38" s="3"/>
      <c r="T38" s="3"/>
    </row>
    <row r="39" spans="1:20" ht="13.5" customHeight="1">
      <c r="A39" s="111" t="s">
        <v>65</v>
      </c>
      <c r="B39" s="112"/>
      <c r="C39" s="113"/>
      <c r="D39" s="114"/>
      <c r="E39" s="32"/>
      <c r="F39" s="115"/>
      <c r="G39" s="116"/>
      <c r="H39" s="117"/>
      <c r="I39" s="117"/>
      <c r="J39" s="118"/>
      <c r="K39" s="117"/>
      <c r="L39" s="118"/>
      <c r="M39" s="119"/>
      <c r="N39" s="118"/>
      <c r="O39" s="118"/>
      <c r="P39" s="120"/>
      <c r="Q39" s="115"/>
      <c r="R39" s="3"/>
      <c r="S39" s="3"/>
      <c r="T39" s="3"/>
    </row>
    <row r="40" spans="1:20" ht="20.25" customHeight="1">
      <c r="A40" s="111"/>
      <c r="B40" s="121" t="s">
        <v>25</v>
      </c>
      <c r="C40" s="36" t="s">
        <v>26</v>
      </c>
      <c r="D40" s="102">
        <f>SUM(D39:D39)</f>
        <v>0</v>
      </c>
      <c r="E40" s="36" t="s">
        <v>26</v>
      </c>
      <c r="F40" s="36" t="s">
        <v>26</v>
      </c>
      <c r="G40" s="36"/>
      <c r="H40" s="102">
        <f t="shared" ref="H40:O40" si="2">SUM(H39:H39)</f>
        <v>0</v>
      </c>
      <c r="I40" s="102">
        <f t="shared" si="2"/>
        <v>0</v>
      </c>
      <c r="J40" s="102">
        <f t="shared" si="2"/>
        <v>0</v>
      </c>
      <c r="K40" s="102">
        <f t="shared" si="2"/>
        <v>0</v>
      </c>
      <c r="L40" s="102">
        <f t="shared" si="2"/>
        <v>0</v>
      </c>
      <c r="M40" s="102">
        <f t="shared" si="2"/>
        <v>0</v>
      </c>
      <c r="N40" s="102">
        <f t="shared" si="2"/>
        <v>0</v>
      </c>
      <c r="O40" s="102">
        <f t="shared" si="2"/>
        <v>0</v>
      </c>
      <c r="P40" s="36" t="s">
        <v>26</v>
      </c>
      <c r="Q40" s="36" t="s">
        <v>26</v>
      </c>
      <c r="R40" s="3"/>
      <c r="S40" s="3"/>
      <c r="T40" s="3"/>
    </row>
    <row r="41" spans="1:20" ht="30" customHeight="1">
      <c r="A41" s="122"/>
      <c r="B41" s="123" t="s">
        <v>66</v>
      </c>
      <c r="C41" s="36" t="s">
        <v>26</v>
      </c>
      <c r="D41" s="102">
        <f>D40+D32+D37</f>
        <v>310639130</v>
      </c>
      <c r="E41" s="36" t="s">
        <v>26</v>
      </c>
      <c r="F41" s="36" t="s">
        <v>26</v>
      </c>
      <c r="G41" s="36"/>
      <c r="H41" s="102">
        <f t="shared" ref="H41:O41" si="3">H40+H32+H37</f>
        <v>310639130</v>
      </c>
      <c r="I41" s="102">
        <f t="shared" si="3"/>
        <v>0</v>
      </c>
      <c r="J41" s="102">
        <f t="shared" si="3"/>
        <v>2555765.21</v>
      </c>
      <c r="K41" s="102">
        <f t="shared" si="3"/>
        <v>53695130</v>
      </c>
      <c r="L41" s="102">
        <f t="shared" si="3"/>
        <v>12951077.26</v>
      </c>
      <c r="M41" s="102">
        <f t="shared" si="3"/>
        <v>256944000</v>
      </c>
      <c r="N41" s="102">
        <f t="shared" si="3"/>
        <v>0</v>
      </c>
      <c r="O41" s="102">
        <f t="shared" si="3"/>
        <v>0</v>
      </c>
      <c r="P41" s="36" t="s">
        <v>26</v>
      </c>
      <c r="Q41" s="36" t="s">
        <v>26</v>
      </c>
      <c r="R41" s="3"/>
      <c r="S41" s="3"/>
      <c r="T41" s="3"/>
    </row>
    <row r="42" spans="1:20" ht="18" customHeight="1">
      <c r="A42" s="22"/>
      <c r="B42" s="124"/>
      <c r="C42" s="125"/>
      <c r="D42" s="126"/>
      <c r="E42" s="125"/>
      <c r="F42" s="125"/>
      <c r="G42" s="125"/>
      <c r="H42" s="126"/>
      <c r="I42" s="126"/>
      <c r="J42" s="126"/>
      <c r="K42" s="126"/>
      <c r="L42" s="126"/>
      <c r="M42" s="126"/>
      <c r="N42" s="126"/>
      <c r="O42" s="126"/>
      <c r="P42" s="125"/>
      <c r="Q42" s="125"/>
      <c r="R42" s="3"/>
      <c r="S42" s="3"/>
      <c r="T42" s="3"/>
    </row>
    <row r="43" spans="1:20" ht="21.75" customHeight="1"/>
    <row r="44" spans="1:20" ht="30" customHeight="1">
      <c r="J44" s="127"/>
    </row>
    <row r="45" spans="1:20" ht="40.5" customHeight="1"/>
    <row r="49" spans="2:2">
      <c r="B49" s="128"/>
    </row>
  </sheetData>
  <mergeCells count="67">
    <mergeCell ref="P26:P30"/>
    <mergeCell ref="Q26:Q30"/>
    <mergeCell ref="A33:Q33"/>
    <mergeCell ref="A38:Q38"/>
    <mergeCell ref="J26:J30"/>
    <mergeCell ref="K26:K30"/>
    <mergeCell ref="L26:L30"/>
    <mergeCell ref="M26:M30"/>
    <mergeCell ref="N26:N30"/>
    <mergeCell ref="O26:O30"/>
    <mergeCell ref="P22:P25"/>
    <mergeCell ref="Q22:Q25"/>
    <mergeCell ref="A26:A30"/>
    <mergeCell ref="B26:B30"/>
    <mergeCell ref="C26:C30"/>
    <mergeCell ref="D26:D30"/>
    <mergeCell ref="E26:E30"/>
    <mergeCell ref="G26:G30"/>
    <mergeCell ref="H26:H30"/>
    <mergeCell ref="I26:I30"/>
    <mergeCell ref="J22:J25"/>
    <mergeCell ref="K22:K25"/>
    <mergeCell ref="L22:L25"/>
    <mergeCell ref="M22:M25"/>
    <mergeCell ref="N22:N25"/>
    <mergeCell ref="O22:O25"/>
    <mergeCell ref="P16:P21"/>
    <mergeCell ref="Q16:Q21"/>
    <mergeCell ref="A22:A25"/>
    <mergeCell ref="B22:B25"/>
    <mergeCell ref="C22:C25"/>
    <mergeCell ref="D22:D25"/>
    <mergeCell ref="E22:E25"/>
    <mergeCell ref="G22:G25"/>
    <mergeCell ref="H22:H25"/>
    <mergeCell ref="I22:I25"/>
    <mergeCell ref="J16:J21"/>
    <mergeCell ref="K16:K21"/>
    <mergeCell ref="L16:L21"/>
    <mergeCell ref="M16:M21"/>
    <mergeCell ref="N16:N21"/>
    <mergeCell ref="O16:O21"/>
    <mergeCell ref="A12:Q12"/>
    <mergeCell ref="A15:Q15"/>
    <mergeCell ref="A16:A21"/>
    <mergeCell ref="B16:B21"/>
    <mergeCell ref="C16:C21"/>
    <mergeCell ref="D16:D21"/>
    <mergeCell ref="E16:E21"/>
    <mergeCell ref="G16:G21"/>
    <mergeCell ref="H16:H21"/>
    <mergeCell ref="I16:I21"/>
    <mergeCell ref="K6:L6"/>
    <mergeCell ref="M6:N6"/>
    <mergeCell ref="O6:O7"/>
    <mergeCell ref="P6:P7"/>
    <mergeCell ref="Q6:Q7"/>
    <mergeCell ref="A9:Q9"/>
    <mergeCell ref="F4:I4"/>
    <mergeCell ref="A6:A7"/>
    <mergeCell ref="B6:B7"/>
    <mergeCell ref="C6:C7"/>
    <mergeCell ref="D6:D7"/>
    <mergeCell ref="E6:E7"/>
    <mergeCell ref="F6:F7"/>
    <mergeCell ref="G6:H6"/>
    <mergeCell ref="I6:J6"/>
  </mergeCells>
  <printOptions horizontalCentered="1"/>
  <pageMargins left="0.19685039370078741" right="0.19685039370078741" top="7.874015748031496E-2" bottom="0" header="0.51181102362204722" footer="0.19685039370078741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Прил.на 01.04.24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PonomarevaOV</dc:creator>
  <cp:lastModifiedBy>PonomarevaOV</cp:lastModifiedBy>
  <dcterms:created xsi:type="dcterms:W3CDTF">2024-04-19T09:28:29Z</dcterms:created>
  <dcterms:modified xsi:type="dcterms:W3CDTF">2024-04-19T09:28:49Z</dcterms:modified>
</cp:coreProperties>
</file>