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9270" activeTab="0"/>
  </bookViews>
  <sheets>
    <sheet name="Форма 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<sst xmlns="http://schemas.openxmlformats.org/spreadsheetml/2006/main" count="61" uniqueCount="56">
  <si>
    <t>Форма 2. Планируемые виды работ (услуг) по каждому конкретному многоквартирному дому</t>
  </si>
  <si>
    <t>№ п/п</t>
  </si>
  <si>
    <t>Адрес МКД</t>
  </si>
  <si>
    <t>Стоимость капитального ремонта ВСЕГО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</si>
  <si>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</si>
  <si>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</si>
  <si>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</si>
  <si>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фасада</t>
  </si>
  <si>
    <t>Ремонт межпанельных швов</t>
  </si>
  <si>
    <t>руб.</t>
  </si>
  <si>
    <t>кв.м.</t>
  </si>
  <si>
    <t>Итого по ЗАТО Александровск на 2017 г.</t>
  </si>
  <si>
    <t>г. Снежногорск, ул. Победы, д. 1/1</t>
  </si>
  <si>
    <t>г. Снежногорск, мкр. Скальный, д. 3</t>
  </si>
  <si>
    <t>г. Снежногорск, ул. Октябрьская, д. 8</t>
  </si>
  <si>
    <t>г. Снежногорск, ул. Октябрьская, д. 10</t>
  </si>
  <si>
    <t>г. Снежногорск, ул. П. Стеблина, д. 35</t>
  </si>
  <si>
    <t>г. Снежногорск, ул. Октябрьская, д. 13</t>
  </si>
  <si>
    <t>г. Снежногорск, ул. Октябрьская, д. 7</t>
  </si>
  <si>
    <t>г. Снежногрск, ул. В. Бирюкова, д. 11</t>
  </si>
  <si>
    <t>н. п. Оленья Губа, ул. Дьяченко, д. 41</t>
  </si>
  <si>
    <t>г. Полярный, ул. Красный Горн, д. 21</t>
  </si>
  <si>
    <t>г. Полярный, ул. Моисеева, д. 4</t>
  </si>
  <si>
    <t>г. Полярный, ул. Героев "Тумана", д. 12</t>
  </si>
  <si>
    <t>г. Полярный, ул. Сивко, д. 1</t>
  </si>
  <si>
    <t>г. Полярный, ул. Сивко, д. 3</t>
  </si>
  <si>
    <t xml:space="preserve">г. Полярный, ул. Видяева, д. 11 </t>
  </si>
  <si>
    <t>г. Полярный, ул. Лунина, д. 7</t>
  </si>
  <si>
    <t>г. Полярный, ул. Советская, д. 2</t>
  </si>
  <si>
    <t>г. Полярный, ул. Лунина,д. 12</t>
  </si>
  <si>
    <t>г. Полярный, ул. Фисановича, д. 1</t>
  </si>
  <si>
    <t>г. Полярный, ул. Фисановича, д. 3</t>
  </si>
  <si>
    <t>г. Полярный, ул. Гаджиева,д. 4</t>
  </si>
  <si>
    <t>г. Полярный, ул. Душенова, д. 7</t>
  </si>
  <si>
    <t>г. Полярный, ул. Лунина, д. 5</t>
  </si>
  <si>
    <t>г. Полярный, ул. Красный Горн, д. 19</t>
  </si>
  <si>
    <t xml:space="preserve">г. Полярный, ул. Сивко, д. 5 </t>
  </si>
  <si>
    <t>г. Полярный, ул. Героев Североморцев, д. 3</t>
  </si>
  <si>
    <t>г. Полярный, ул. Видяева, д. 7</t>
  </si>
  <si>
    <t xml:space="preserve">г. Гаджиево, ул. Душенова, д. 91 </t>
  </si>
  <si>
    <t>Гаджиево, ул. Ленина, д. 76</t>
  </si>
  <si>
    <t>Гаджиево, наб. С Преминина, д. 123</t>
  </si>
  <si>
    <t>Гаджиево, наб. С Преминина, д. 119</t>
  </si>
  <si>
    <t>г. Гаджиево, ул. Колышкина, д. 116</t>
  </si>
  <si>
    <t>г. Гаджиево, ул. Душенова, д. 87</t>
  </si>
  <si>
    <t>г. Гаджиево, ул. Душенова, д. 88</t>
  </si>
  <si>
    <t>г. Гаджиево, ул. Душенова, д. 90</t>
  </si>
  <si>
    <t>г. Гаджиево, ул. Мира, д. 80</t>
  </si>
  <si>
    <t>г. Гаджиево, ул. Мира, д. 81</t>
  </si>
  <si>
    <t>г. Гаджиево, ул. Колышкина, д. 129</t>
  </si>
  <si>
    <t>г. Гаджиево, ул. Ленина, д. 78</t>
  </si>
  <si>
    <t>Итого г. Снежногорск</t>
  </si>
  <si>
    <t>Итого н. п. Оленья Губа</t>
  </si>
  <si>
    <t>Итого г. Полярный</t>
  </si>
  <si>
    <t>Итого г. Гаджиево</t>
  </si>
  <si>
    <t>Общая площадь всех МКД, включенных в программу капремонта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</si>
</sst>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_р_._-;\-* #,##0.0_р_._-;_-* &quot;-&quot;??_р_._-;_-@_-"/>
    <numFmt numFmtId="166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Calibri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Border="0" applyProtection="0">
      <alignment horizontal="left" vertical="center" wrapText="1"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53">
      <alignment horizontal="left" vertical="center" wrapText="1"/>
    </xf>
    <xf numFmtId="0" fontId="2" fillId="0" borderId="10" xfId="53" applyFont="1" applyFill="1" applyBorder="1" applyAlignment="1">
      <alignment horizontal="center" vertical="center" textRotation="90" wrapText="1"/>
    </xf>
    <xf numFmtId="0" fontId="2" fillId="0" borderId="10" xfId="53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</xf>
    <xf numFmtId="0" fontId="2" fillId="0" borderId="10" xfId="53" applyBorder="1">
      <alignment horizontal="left" vertical="center" wrapText="1"/>
    </xf>
    <xf numFmtId="0" fontId="2" fillId="0" borderId="11" xfId="53" applyFont="1" applyFill="1" applyBorder="1" applyAlignment="1">
      <alignment horizontal="center" vertical="center" textRotation="90" wrapText="1"/>
    </xf>
    <xf numFmtId="4" fontId="4" fillId="0" borderId="10" xfId="53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wrapText="1"/>
    </xf>
    <xf numFmtId="0" fontId="40" fillId="0" borderId="10" xfId="0" applyFont="1" applyFill="1" applyBorder="1" applyAlignment="1">
      <alignment/>
    </xf>
    <xf numFmtId="0" fontId="4" fillId="0" borderId="10" xfId="53" applyFont="1" applyBorder="1">
      <alignment horizontal="left" vertical="center" wrapText="1"/>
    </xf>
    <xf numFmtId="4" fontId="3" fillId="0" borderId="10" xfId="53" applyNumberFormat="1" applyFont="1" applyFill="1" applyBorder="1" applyAlignment="1">
      <alignment horizontal="center" vertical="center" wrapText="1"/>
    </xf>
    <xf numFmtId="0" fontId="7" fillId="0" borderId="0" xfId="53" applyFont="1">
      <alignment horizontal="left" vertical="center" wrapText="1"/>
    </xf>
    <xf numFmtId="165" fontId="7" fillId="0" borderId="10" xfId="60" applyNumberFormat="1" applyFont="1" applyBorder="1" applyAlignment="1">
      <alignment horizontal="left" vertical="center" wrapText="1"/>
    </xf>
    <xf numFmtId="166" fontId="3" fillId="0" borderId="10" xfId="53" applyNumberFormat="1" applyFont="1" applyFill="1" applyBorder="1" applyAlignment="1">
      <alignment horizontal="center" vertical="center" wrapText="1"/>
    </xf>
    <xf numFmtId="0" fontId="3" fillId="0" borderId="11" xfId="53" applyFont="1" applyFill="1" applyBorder="1" applyAlignment="1">
      <alignment horizontal="center" vertical="center" wrapText="1"/>
    </xf>
    <xf numFmtId="0" fontId="3" fillId="0" borderId="12" xfId="53" applyFont="1" applyFill="1" applyBorder="1" applyAlignment="1">
      <alignment horizontal="center" vertical="center" wrapText="1"/>
    </xf>
    <xf numFmtId="0" fontId="3" fillId="0" borderId="11" xfId="53" applyFont="1" applyFill="1" applyBorder="1" applyAlignment="1">
      <alignment horizontal="left" vertical="center" wrapText="1"/>
    </xf>
    <xf numFmtId="0" fontId="3" fillId="0" borderId="12" xfId="53" applyFont="1" applyFill="1" applyBorder="1" applyAlignment="1">
      <alignment horizontal="left" vertical="center" wrapText="1"/>
    </xf>
    <xf numFmtId="0" fontId="3" fillId="0" borderId="0" xfId="53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Краткосрочный план 201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eshnikovaNP\Documents\&#1050;&#1072;&#1087;&#1088;&#1077;&#1084;&#1086;&#1085;&#1090;\&#1050;&#1088;&#1072;&#1090;&#1082;&#1086;&#1089;&#1088;&#1086;&#1095;&#1085;&#1099;&#1077;%20&#1087;&#1083;&#1072;&#1085;&#1099;\&#1053;&#1072;%202017%20&#1075;&#1086;&#1076;\&#1050;&#1088;&#1072;&#1090;&#1082;&#1086;&#1089;&#1088;&#1086;&#1095;&#1085;&#1099;&#1081;%20&#1087;&#1083;&#1072;&#1085;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2"/>
      <sheetName val="Форма 3"/>
    </sheetNames>
    <sheetDataSet>
      <sheetData sheetId="0">
        <row r="22">
          <cell r="I22">
            <v>3925.1</v>
          </cell>
        </row>
        <row r="23">
          <cell r="I23">
            <v>2045.8</v>
          </cell>
        </row>
        <row r="25">
          <cell r="I25">
            <v>1882.3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view="pageBreakPreview" zoomScale="75" zoomScaleSheetLayoutView="75" zoomScalePageLayoutView="0" workbookViewId="0" topLeftCell="A1">
      <selection activeCell="A1" sqref="A1:H1"/>
    </sheetView>
  </sheetViews>
  <sheetFormatPr defaultColWidth="8.00390625" defaultRowHeight="15"/>
  <cols>
    <col min="1" max="1" width="9.57421875" style="1" customWidth="1"/>
    <col min="2" max="2" width="50.00390625" style="1" customWidth="1"/>
    <col min="3" max="3" width="15.421875" style="1" customWidth="1"/>
    <col min="4" max="4" width="15.7109375" style="1" customWidth="1"/>
    <col min="5" max="5" width="21.8515625" style="1" customWidth="1"/>
    <col min="6" max="6" width="18.57421875" style="1" customWidth="1"/>
    <col min="7" max="7" width="14.421875" style="1" customWidth="1"/>
    <col min="8" max="9" width="13.28125" style="1" bestFit="1" customWidth="1"/>
    <col min="10" max="10" width="25.57421875" style="1" customWidth="1"/>
    <col min="11" max="16384" width="8.00390625" style="1" customWidth="1"/>
  </cols>
  <sheetData>
    <row r="1" spans="1:8" ht="15.75" customHeight="1">
      <c r="A1" s="19" t="s">
        <v>0</v>
      </c>
      <c r="B1" s="19"/>
      <c r="C1" s="19"/>
      <c r="D1" s="19"/>
      <c r="E1" s="19"/>
      <c r="F1" s="19"/>
      <c r="G1" s="19"/>
      <c r="H1" s="19"/>
    </row>
    <row r="2" spans="1:9" ht="185.25" customHeight="1">
      <c r="A2" s="3" t="s">
        <v>1</v>
      </c>
      <c r="B2" s="3" t="s">
        <v>2</v>
      </c>
      <c r="C2" s="2" t="s">
        <v>3</v>
      </c>
      <c r="D2" s="2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55</v>
      </c>
    </row>
    <row r="3" spans="1:9" ht="16.5" customHeight="1">
      <c r="A3" s="3"/>
      <c r="B3" s="3"/>
      <c r="C3" s="3" t="s">
        <v>9</v>
      </c>
      <c r="D3" s="3" t="s">
        <v>9</v>
      </c>
      <c r="E3" s="3" t="s">
        <v>9</v>
      </c>
      <c r="F3" s="3" t="s">
        <v>9</v>
      </c>
      <c r="G3" s="3" t="s">
        <v>9</v>
      </c>
      <c r="H3" s="3" t="s">
        <v>9</v>
      </c>
      <c r="I3" s="5" t="s">
        <v>10</v>
      </c>
    </row>
    <row r="4" spans="1:9" s="12" customFormat="1" ht="15.75">
      <c r="A4" s="17" t="s">
        <v>11</v>
      </c>
      <c r="B4" s="18"/>
      <c r="C4" s="11">
        <f>C13+C15+C34+C47</f>
        <v>68169215.205</v>
      </c>
      <c r="D4" s="11">
        <f>D13+D15+D34+D47</f>
        <v>18363945.05</v>
      </c>
      <c r="E4" s="11">
        <f>E13+E15+E34+E47</f>
        <v>2855540.15</v>
      </c>
      <c r="F4" s="11">
        <f>F13+F15+F34+F47</f>
        <v>27539576.51</v>
      </c>
      <c r="G4" s="11">
        <f>G13+G15+G34+G47</f>
        <v>13714980.579999998</v>
      </c>
      <c r="H4" s="11">
        <f>H13+H15+H34+H47</f>
        <v>5695172.915</v>
      </c>
      <c r="I4" s="14">
        <f>I13+I15+I34+I47</f>
        <v>1098696.3</v>
      </c>
    </row>
    <row r="5" spans="1:9" ht="15.75">
      <c r="A5" s="4">
        <v>1</v>
      </c>
      <c r="B5" s="8" t="s">
        <v>12</v>
      </c>
      <c r="C5" s="7">
        <f>SUM(D5:H5)</f>
        <v>5940265.46</v>
      </c>
      <c r="D5" s="7"/>
      <c r="E5" s="7">
        <v>2855540.15</v>
      </c>
      <c r="F5" s="7"/>
      <c r="G5" s="7">
        <v>3084725.31</v>
      </c>
      <c r="H5" s="7"/>
      <c r="I5" s="5"/>
    </row>
    <row r="6" spans="1:9" ht="15.75">
      <c r="A6" s="4">
        <f>A5+1</f>
        <v>2</v>
      </c>
      <c r="B6" s="8" t="s">
        <v>13</v>
      </c>
      <c r="C6" s="7">
        <f aca="true" t="shared" si="0" ref="C6:C46">SUM(D6:H6)</f>
        <v>3891189.58</v>
      </c>
      <c r="D6" s="7"/>
      <c r="E6" s="7"/>
      <c r="F6" s="7">
        <v>3891189.58</v>
      </c>
      <c r="G6" s="7"/>
      <c r="H6" s="7"/>
      <c r="I6" s="5"/>
    </row>
    <row r="7" spans="1:9" ht="15.75">
      <c r="A7" s="4">
        <f aca="true" t="shared" si="1" ref="A7:A46">A6+1</f>
        <v>3</v>
      </c>
      <c r="B7" s="8" t="s">
        <v>14</v>
      </c>
      <c r="C7" s="7">
        <f t="shared" si="0"/>
        <v>1282469.96</v>
      </c>
      <c r="D7" s="7"/>
      <c r="E7" s="7"/>
      <c r="F7" s="7"/>
      <c r="G7" s="7">
        <v>1282469.96</v>
      </c>
      <c r="H7" s="7"/>
      <c r="I7" s="5"/>
    </row>
    <row r="8" spans="1:9" ht="15.75">
      <c r="A8" s="4">
        <f t="shared" si="1"/>
        <v>4</v>
      </c>
      <c r="B8" s="8" t="s">
        <v>15</v>
      </c>
      <c r="C8" s="7">
        <f t="shared" si="0"/>
        <v>1282469.96</v>
      </c>
      <c r="D8" s="7"/>
      <c r="E8" s="7"/>
      <c r="F8" s="7"/>
      <c r="G8" s="7">
        <v>1282469.96</v>
      </c>
      <c r="H8" s="7"/>
      <c r="I8" s="5"/>
    </row>
    <row r="9" spans="1:9" ht="15.75">
      <c r="A9" s="4">
        <f t="shared" si="1"/>
        <v>5</v>
      </c>
      <c r="B9" s="8" t="s">
        <v>16</v>
      </c>
      <c r="C9" s="7">
        <f t="shared" si="0"/>
        <v>732839.97</v>
      </c>
      <c r="D9" s="7"/>
      <c r="E9" s="7"/>
      <c r="F9" s="7"/>
      <c r="G9" s="7">
        <v>732839.97</v>
      </c>
      <c r="H9" s="7"/>
      <c r="I9" s="5"/>
    </row>
    <row r="10" spans="1:9" ht="15.75">
      <c r="A10" s="4">
        <f t="shared" si="1"/>
        <v>6</v>
      </c>
      <c r="B10" s="8" t="s">
        <v>17</v>
      </c>
      <c r="C10" s="7">
        <f t="shared" si="0"/>
        <v>6087267.12</v>
      </c>
      <c r="D10" s="7">
        <v>6087267.12</v>
      </c>
      <c r="E10" s="7"/>
      <c r="F10" s="7"/>
      <c r="G10" s="7"/>
      <c r="H10" s="7"/>
      <c r="I10" s="5"/>
    </row>
    <row r="11" spans="1:9" ht="15.75">
      <c r="A11" s="4">
        <f t="shared" si="1"/>
        <v>7</v>
      </c>
      <c r="B11" s="8" t="s">
        <v>18</v>
      </c>
      <c r="C11" s="7">
        <f t="shared" si="0"/>
        <v>1250438</v>
      </c>
      <c r="D11" s="7">
        <v>1250438</v>
      </c>
      <c r="E11" s="7"/>
      <c r="F11" s="7"/>
      <c r="G11" s="7"/>
      <c r="H11" s="7"/>
      <c r="I11" s="5"/>
    </row>
    <row r="12" spans="1:9" ht="15.75">
      <c r="A12" s="4">
        <f t="shared" si="1"/>
        <v>8</v>
      </c>
      <c r="B12" s="9" t="s">
        <v>19</v>
      </c>
      <c r="C12" s="7">
        <f t="shared" si="0"/>
        <v>2223868.67</v>
      </c>
      <c r="D12" s="7"/>
      <c r="E12" s="7"/>
      <c r="F12" s="7">
        <v>2223868.67</v>
      </c>
      <c r="G12" s="7"/>
      <c r="H12" s="7"/>
      <c r="I12" s="5"/>
    </row>
    <row r="13" spans="1:9" s="12" customFormat="1" ht="15.75">
      <c r="A13" s="15" t="s">
        <v>51</v>
      </c>
      <c r="B13" s="16"/>
      <c r="C13" s="11">
        <f>SUM(C5:C12)</f>
        <v>22690808.72</v>
      </c>
      <c r="D13" s="11">
        <f>SUM(D5:D12)</f>
        <v>7337705.12</v>
      </c>
      <c r="E13" s="11">
        <f>SUM(E5:E12)</f>
        <v>2855540.15</v>
      </c>
      <c r="F13" s="11">
        <f>SUM(F5:F12)</f>
        <v>6115058.25</v>
      </c>
      <c r="G13" s="11">
        <f>SUM(G5:G12)</f>
        <v>6382505.199999999</v>
      </c>
      <c r="H13" s="11">
        <f>SUM(H5:H12)</f>
        <v>0</v>
      </c>
      <c r="I13" s="13">
        <v>353909.2</v>
      </c>
    </row>
    <row r="14" spans="1:9" ht="15.75" customHeight="1">
      <c r="A14" s="4">
        <v>1</v>
      </c>
      <c r="B14" s="8" t="s">
        <v>20</v>
      </c>
      <c r="C14" s="7">
        <f t="shared" si="0"/>
        <v>1126239.93</v>
      </c>
      <c r="D14" s="7">
        <v>1126239.93</v>
      </c>
      <c r="E14" s="7"/>
      <c r="F14" s="7"/>
      <c r="G14" s="7"/>
      <c r="H14" s="7"/>
      <c r="I14" s="5"/>
    </row>
    <row r="15" spans="1:9" s="12" customFormat="1" ht="15.75">
      <c r="A15" s="15" t="s">
        <v>52</v>
      </c>
      <c r="B15" s="16"/>
      <c r="C15" s="11">
        <f>SUM(C14)</f>
        <v>1126239.93</v>
      </c>
      <c r="D15" s="11">
        <f>SUM(D14)</f>
        <v>1126239.93</v>
      </c>
      <c r="E15" s="11">
        <f>SUM(E14)</f>
        <v>0</v>
      </c>
      <c r="F15" s="11">
        <f>SUM(F14)</f>
        <v>0</v>
      </c>
      <c r="G15" s="11">
        <f>SUM(G14)</f>
        <v>0</v>
      </c>
      <c r="H15" s="11">
        <f>SUM(H14)</f>
        <v>0</v>
      </c>
      <c r="I15" s="13">
        <v>27830.5</v>
      </c>
    </row>
    <row r="16" spans="1:9" ht="15.75" customHeight="1">
      <c r="A16" s="4">
        <v>1</v>
      </c>
      <c r="B16" s="9" t="s">
        <v>21</v>
      </c>
      <c r="C16" s="7">
        <f t="shared" si="0"/>
        <v>1474567.925</v>
      </c>
      <c r="D16" s="7"/>
      <c r="E16" s="7"/>
      <c r="F16" s="7"/>
      <c r="G16" s="10"/>
      <c r="H16" s="7">
        <f>3451.3*427.25</f>
        <v>1474567.925</v>
      </c>
      <c r="I16" s="5"/>
    </row>
    <row r="17" spans="1:9" ht="15.75" customHeight="1">
      <c r="A17" s="4">
        <f t="shared" si="1"/>
        <v>2</v>
      </c>
      <c r="B17" s="9" t="s">
        <v>22</v>
      </c>
      <c r="C17" s="7">
        <f t="shared" si="0"/>
        <v>2296686.99</v>
      </c>
      <c r="D17" s="7"/>
      <c r="E17" s="7"/>
      <c r="F17" s="7">
        <f>1258.5*1824.94</f>
        <v>2296686.99</v>
      </c>
      <c r="G17" s="10"/>
      <c r="H17" s="7"/>
      <c r="I17" s="5"/>
    </row>
    <row r="18" spans="1:9" ht="15.75" customHeight="1">
      <c r="A18" s="4">
        <f t="shared" si="1"/>
        <v>3</v>
      </c>
      <c r="B18" s="9" t="s">
        <v>23</v>
      </c>
      <c r="C18" s="7">
        <f t="shared" si="0"/>
        <v>3400000</v>
      </c>
      <c r="D18" s="7"/>
      <c r="E18" s="7"/>
      <c r="F18" s="7"/>
      <c r="G18" s="7">
        <v>3400000</v>
      </c>
      <c r="H18" s="7"/>
      <c r="I18" s="5"/>
    </row>
    <row r="19" spans="1:9" ht="15.75" customHeight="1">
      <c r="A19" s="4">
        <f t="shared" si="1"/>
        <v>4</v>
      </c>
      <c r="B19" s="9" t="s">
        <v>24</v>
      </c>
      <c r="C19" s="7">
        <f t="shared" si="0"/>
        <v>2762249.874</v>
      </c>
      <c r="D19" s="7"/>
      <c r="E19" s="7"/>
      <c r="F19" s="7">
        <f>'[1]Форма 1'!I22*703.74</f>
        <v>2762249.874</v>
      </c>
      <c r="G19" s="7"/>
      <c r="H19" s="7"/>
      <c r="I19" s="5"/>
    </row>
    <row r="20" spans="1:9" ht="31.5" customHeight="1">
      <c r="A20" s="4">
        <f t="shared" si="1"/>
        <v>5</v>
      </c>
      <c r="B20" s="9" t="s">
        <v>25</v>
      </c>
      <c r="C20" s="7">
        <f t="shared" si="0"/>
        <v>2194018.21</v>
      </c>
      <c r="D20" s="7"/>
      <c r="E20" s="7"/>
      <c r="F20" s="7">
        <f>'[1]Форма 1'!I23*1072.45</f>
        <v>2194018.21</v>
      </c>
      <c r="G20" s="7"/>
      <c r="H20" s="7"/>
      <c r="I20" s="5"/>
    </row>
    <row r="21" spans="1:9" ht="15.75" customHeight="1">
      <c r="A21" s="4">
        <f t="shared" si="1"/>
        <v>6</v>
      </c>
      <c r="B21" s="9" t="s">
        <v>26</v>
      </c>
      <c r="C21" s="7">
        <f t="shared" si="0"/>
        <v>1778122.1</v>
      </c>
      <c r="D21" s="7"/>
      <c r="E21" s="7"/>
      <c r="F21" s="7">
        <f>1658*1072.45</f>
        <v>1778122.1</v>
      </c>
      <c r="G21" s="7"/>
      <c r="H21" s="7"/>
      <c r="I21" s="5"/>
    </row>
    <row r="22" spans="1:9" ht="31.5" customHeight="1">
      <c r="A22" s="4">
        <f t="shared" si="1"/>
        <v>7</v>
      </c>
      <c r="B22" s="9" t="s">
        <v>27</v>
      </c>
      <c r="C22" s="7">
        <f t="shared" si="0"/>
        <v>3435084.562</v>
      </c>
      <c r="D22" s="7"/>
      <c r="E22" s="7"/>
      <c r="F22" s="7">
        <f>'[1]Форма 1'!I25*1824.94</f>
        <v>3435084.562</v>
      </c>
      <c r="G22" s="7"/>
      <c r="H22" s="7"/>
      <c r="I22" s="5"/>
    </row>
    <row r="23" spans="1:9" ht="15.75" customHeight="1">
      <c r="A23" s="4">
        <f t="shared" si="1"/>
        <v>8</v>
      </c>
      <c r="B23" s="9" t="s">
        <v>28</v>
      </c>
      <c r="C23" s="7">
        <f t="shared" si="0"/>
        <v>2191015.35</v>
      </c>
      <c r="D23" s="7"/>
      <c r="E23" s="7"/>
      <c r="F23" s="7">
        <v>2191015.35</v>
      </c>
      <c r="G23" s="7"/>
      <c r="H23" s="7"/>
      <c r="I23" s="5"/>
    </row>
    <row r="24" spans="1:9" ht="53.25" customHeight="1">
      <c r="A24" s="4">
        <f t="shared" si="1"/>
        <v>9</v>
      </c>
      <c r="B24" s="9" t="s">
        <v>29</v>
      </c>
      <c r="C24" s="7">
        <f t="shared" si="0"/>
        <v>600000</v>
      </c>
      <c r="D24" s="7">
        <v>600000</v>
      </c>
      <c r="E24" s="7"/>
      <c r="F24" s="7"/>
      <c r="G24" s="7"/>
      <c r="H24" s="7"/>
      <c r="I24" s="5"/>
    </row>
    <row r="25" spans="1:9" ht="31.5" customHeight="1">
      <c r="A25" s="4">
        <f t="shared" si="1"/>
        <v>10</v>
      </c>
      <c r="B25" s="9" t="s">
        <v>30</v>
      </c>
      <c r="C25" s="7">
        <f t="shared" si="0"/>
        <v>700000</v>
      </c>
      <c r="D25" s="7">
        <v>700000</v>
      </c>
      <c r="E25" s="7"/>
      <c r="F25" s="7"/>
      <c r="G25" s="7"/>
      <c r="H25" s="7"/>
      <c r="I25" s="5"/>
    </row>
    <row r="26" spans="1:9" ht="31.5" customHeight="1">
      <c r="A26" s="4">
        <f t="shared" si="1"/>
        <v>11</v>
      </c>
      <c r="B26" s="9" t="s">
        <v>31</v>
      </c>
      <c r="C26" s="7">
        <f t="shared" si="0"/>
        <v>900000</v>
      </c>
      <c r="D26" s="7">
        <v>900000</v>
      </c>
      <c r="E26" s="7"/>
      <c r="F26" s="7"/>
      <c r="G26" s="7"/>
      <c r="H26" s="7"/>
      <c r="I26" s="5"/>
    </row>
    <row r="27" spans="1:9" ht="31.5" customHeight="1">
      <c r="A27" s="4">
        <f t="shared" si="1"/>
        <v>12</v>
      </c>
      <c r="B27" s="9" t="s">
        <v>32</v>
      </c>
      <c r="C27" s="7">
        <f t="shared" si="0"/>
        <v>600000</v>
      </c>
      <c r="D27" s="7">
        <v>600000</v>
      </c>
      <c r="E27" s="7"/>
      <c r="F27" s="7"/>
      <c r="G27" s="7"/>
      <c r="H27" s="7"/>
      <c r="I27" s="5"/>
    </row>
    <row r="28" spans="1:9" ht="31.5" customHeight="1">
      <c r="A28" s="4">
        <f t="shared" si="1"/>
        <v>13</v>
      </c>
      <c r="B28" s="9" t="s">
        <v>33</v>
      </c>
      <c r="C28" s="7">
        <f t="shared" si="0"/>
        <v>700000</v>
      </c>
      <c r="D28" s="7">
        <v>700000</v>
      </c>
      <c r="E28" s="7"/>
      <c r="F28" s="7"/>
      <c r="G28" s="7"/>
      <c r="H28" s="7"/>
      <c r="I28" s="5"/>
    </row>
    <row r="29" spans="1:9" ht="31.5" customHeight="1">
      <c r="A29" s="4">
        <f t="shared" si="1"/>
        <v>14</v>
      </c>
      <c r="B29" s="9" t="s">
        <v>34</v>
      </c>
      <c r="C29" s="7">
        <f t="shared" si="0"/>
        <v>600000</v>
      </c>
      <c r="D29" s="7">
        <v>600000</v>
      </c>
      <c r="E29" s="7"/>
      <c r="F29" s="7"/>
      <c r="G29" s="7"/>
      <c r="H29" s="7"/>
      <c r="I29" s="5"/>
    </row>
    <row r="30" spans="1:9" ht="31.5" customHeight="1">
      <c r="A30" s="4">
        <f t="shared" si="1"/>
        <v>15</v>
      </c>
      <c r="B30" s="9" t="s">
        <v>35</v>
      </c>
      <c r="C30" s="7">
        <f t="shared" si="0"/>
        <v>1000000</v>
      </c>
      <c r="D30" s="7">
        <v>1000000</v>
      </c>
      <c r="E30" s="7"/>
      <c r="F30" s="7"/>
      <c r="G30" s="7"/>
      <c r="H30" s="7"/>
      <c r="I30" s="5"/>
    </row>
    <row r="31" spans="1:9" ht="31.5" customHeight="1">
      <c r="A31" s="4">
        <f t="shared" si="1"/>
        <v>16</v>
      </c>
      <c r="B31" s="8" t="s">
        <v>36</v>
      </c>
      <c r="C31" s="7">
        <f t="shared" si="0"/>
        <v>500000</v>
      </c>
      <c r="D31" s="7">
        <v>500000</v>
      </c>
      <c r="E31" s="7"/>
      <c r="F31" s="7"/>
      <c r="G31" s="7"/>
      <c r="H31" s="7"/>
      <c r="I31" s="5"/>
    </row>
    <row r="32" spans="1:9" ht="31.5" customHeight="1">
      <c r="A32" s="4">
        <f t="shared" si="1"/>
        <v>17</v>
      </c>
      <c r="B32" s="9" t="s">
        <v>37</v>
      </c>
      <c r="C32" s="7">
        <f t="shared" si="0"/>
        <v>1000000</v>
      </c>
      <c r="D32" s="7">
        <v>1000000</v>
      </c>
      <c r="E32" s="7"/>
      <c r="F32" s="7"/>
      <c r="G32" s="7"/>
      <c r="H32" s="7"/>
      <c r="I32" s="5"/>
    </row>
    <row r="33" spans="1:9" ht="15.75" customHeight="1">
      <c r="A33" s="4">
        <f t="shared" si="1"/>
        <v>18</v>
      </c>
      <c r="B33" s="9" t="s">
        <v>38</v>
      </c>
      <c r="C33" s="7">
        <f t="shared" si="0"/>
        <v>1861621.294</v>
      </c>
      <c r="D33" s="7"/>
      <c r="E33" s="7"/>
      <c r="F33" s="7">
        <f>1020.1*1824.94</f>
        <v>1861621.294</v>
      </c>
      <c r="G33" s="7"/>
      <c r="H33" s="7"/>
      <c r="I33" s="5"/>
    </row>
    <row r="34" spans="1:9" s="12" customFormat="1" ht="15.75">
      <c r="A34" s="15" t="s">
        <v>53</v>
      </c>
      <c r="B34" s="16"/>
      <c r="C34" s="11">
        <f>SUM(C16:C33)</f>
        <v>27993366.305000003</v>
      </c>
      <c r="D34" s="11">
        <f>SUM(D16:D33)</f>
        <v>6600000</v>
      </c>
      <c r="E34" s="11">
        <f>SUM(E16:E33)</f>
        <v>0</v>
      </c>
      <c r="F34" s="11">
        <f>SUM(F16:F33)</f>
        <v>16518798.38</v>
      </c>
      <c r="G34" s="11">
        <f>SUM(G16:G33)</f>
        <v>3400000</v>
      </c>
      <c r="H34" s="11">
        <f>SUM(H16:H33)</f>
        <v>1474567.925</v>
      </c>
      <c r="I34" s="13">
        <v>464205.7</v>
      </c>
    </row>
    <row r="35" spans="1:9" ht="31.5" customHeight="1">
      <c r="A35" s="4">
        <v>1</v>
      </c>
      <c r="B35" s="9" t="s">
        <v>39</v>
      </c>
      <c r="C35" s="7">
        <f t="shared" si="0"/>
        <v>650000</v>
      </c>
      <c r="D35" s="7">
        <v>650000</v>
      </c>
      <c r="E35" s="7"/>
      <c r="F35" s="7"/>
      <c r="G35" s="7"/>
      <c r="H35" s="7"/>
      <c r="I35" s="5"/>
    </row>
    <row r="36" spans="1:9" ht="31.5" customHeight="1">
      <c r="A36" s="4">
        <f t="shared" si="1"/>
        <v>2</v>
      </c>
      <c r="B36" s="9" t="s">
        <v>40</v>
      </c>
      <c r="C36" s="7">
        <f t="shared" si="0"/>
        <v>2386951.96</v>
      </c>
      <c r="D36" s="7"/>
      <c r="E36" s="7"/>
      <c r="F36" s="7">
        <v>2386951.96</v>
      </c>
      <c r="G36" s="7"/>
      <c r="H36" s="7"/>
      <c r="I36" s="5"/>
    </row>
    <row r="37" spans="1:9" ht="31.5" customHeight="1">
      <c r="A37" s="4">
        <f t="shared" si="1"/>
        <v>3</v>
      </c>
      <c r="B37" s="9" t="s">
        <v>41</v>
      </c>
      <c r="C37" s="7">
        <f t="shared" si="0"/>
        <v>918767.92</v>
      </c>
      <c r="D37" s="7"/>
      <c r="E37" s="7"/>
      <c r="F37" s="7">
        <v>918767.92</v>
      </c>
      <c r="G37" s="7"/>
      <c r="H37" s="7"/>
      <c r="I37" s="5"/>
    </row>
    <row r="38" spans="1:9" ht="31.5" customHeight="1">
      <c r="A38" s="4">
        <f t="shared" si="1"/>
        <v>4</v>
      </c>
      <c r="B38" s="9" t="s">
        <v>42</v>
      </c>
      <c r="C38" s="7">
        <f t="shared" si="0"/>
        <v>779718</v>
      </c>
      <c r="D38" s="7"/>
      <c r="E38" s="7"/>
      <c r="F38" s="7"/>
      <c r="G38" s="7"/>
      <c r="H38" s="7">
        <v>779718</v>
      </c>
      <c r="I38" s="5"/>
    </row>
    <row r="39" spans="1:9" ht="31.5" customHeight="1">
      <c r="A39" s="4">
        <f t="shared" si="1"/>
        <v>5</v>
      </c>
      <c r="B39" s="9" t="s">
        <v>43</v>
      </c>
      <c r="C39" s="7">
        <f t="shared" si="0"/>
        <v>1600000</v>
      </c>
      <c r="D39" s="7"/>
      <c r="E39" s="7"/>
      <c r="F39" s="7">
        <v>1600000</v>
      </c>
      <c r="G39" s="7"/>
      <c r="H39" s="7"/>
      <c r="I39" s="5"/>
    </row>
    <row r="40" spans="1:9" ht="31.5" customHeight="1">
      <c r="A40" s="4">
        <f t="shared" si="1"/>
        <v>6</v>
      </c>
      <c r="B40" s="9" t="s">
        <v>44</v>
      </c>
      <c r="C40" s="7">
        <f t="shared" si="0"/>
        <v>639920.99</v>
      </c>
      <c r="D40" s="7"/>
      <c r="E40" s="7"/>
      <c r="F40" s="7"/>
      <c r="G40" s="7"/>
      <c r="H40" s="7">
        <v>639920.99</v>
      </c>
      <c r="I40" s="5"/>
    </row>
    <row r="41" spans="1:9" ht="31.5" customHeight="1">
      <c r="A41" s="4">
        <f t="shared" si="1"/>
        <v>7</v>
      </c>
      <c r="B41" s="9" t="s">
        <v>45</v>
      </c>
      <c r="C41" s="7">
        <f t="shared" si="0"/>
        <v>1719234</v>
      </c>
      <c r="D41" s="7">
        <v>650000</v>
      </c>
      <c r="E41" s="7"/>
      <c r="F41" s="7"/>
      <c r="G41" s="7"/>
      <c r="H41" s="7">
        <v>1069234</v>
      </c>
      <c r="I41" s="5"/>
    </row>
    <row r="42" spans="1:9" ht="31.5" customHeight="1">
      <c r="A42" s="4">
        <f t="shared" si="1"/>
        <v>8</v>
      </c>
      <c r="B42" s="9" t="s">
        <v>46</v>
      </c>
      <c r="C42" s="7">
        <f t="shared" si="0"/>
        <v>650000</v>
      </c>
      <c r="D42" s="7">
        <v>650000</v>
      </c>
      <c r="E42" s="7"/>
      <c r="F42" s="7"/>
      <c r="G42" s="7"/>
      <c r="H42" s="7"/>
      <c r="I42" s="5"/>
    </row>
    <row r="43" spans="1:9" ht="31.5" customHeight="1">
      <c r="A43" s="4">
        <f t="shared" si="1"/>
        <v>9</v>
      </c>
      <c r="B43" s="9" t="s">
        <v>47</v>
      </c>
      <c r="C43" s="7">
        <f t="shared" si="0"/>
        <v>467255</v>
      </c>
      <c r="D43" s="7"/>
      <c r="E43" s="7"/>
      <c r="F43" s="7"/>
      <c r="G43" s="7"/>
      <c r="H43" s="7">
        <v>467255</v>
      </c>
      <c r="I43" s="5"/>
    </row>
    <row r="44" spans="1:9" ht="31.5" customHeight="1">
      <c r="A44" s="4">
        <f t="shared" si="1"/>
        <v>10</v>
      </c>
      <c r="B44" s="9" t="s">
        <v>48</v>
      </c>
      <c r="C44" s="7">
        <f t="shared" si="0"/>
        <v>1125352</v>
      </c>
      <c r="D44" s="7">
        <v>650000</v>
      </c>
      <c r="E44" s="7"/>
      <c r="F44" s="7"/>
      <c r="G44" s="7"/>
      <c r="H44" s="7">
        <v>475352</v>
      </c>
      <c r="I44" s="5"/>
    </row>
    <row r="45" spans="1:9" ht="31.5" customHeight="1">
      <c r="A45" s="4">
        <f t="shared" si="1"/>
        <v>11</v>
      </c>
      <c r="B45" s="9" t="s">
        <v>49</v>
      </c>
      <c r="C45" s="7">
        <f t="shared" si="0"/>
        <v>1489125</v>
      </c>
      <c r="D45" s="7">
        <v>700000</v>
      </c>
      <c r="E45" s="7"/>
      <c r="F45" s="7"/>
      <c r="G45" s="7"/>
      <c r="H45" s="7">
        <v>789125</v>
      </c>
      <c r="I45" s="5"/>
    </row>
    <row r="46" spans="1:9" ht="31.5" customHeight="1">
      <c r="A46" s="4">
        <f t="shared" si="1"/>
        <v>12</v>
      </c>
      <c r="B46" s="9" t="s">
        <v>50</v>
      </c>
      <c r="C46" s="7">
        <f t="shared" si="0"/>
        <v>3932475.38</v>
      </c>
      <c r="D46" s="7"/>
      <c r="E46" s="7"/>
      <c r="F46" s="7"/>
      <c r="G46" s="7">
        <v>3932475.38</v>
      </c>
      <c r="H46" s="7"/>
      <c r="I46" s="5"/>
    </row>
    <row r="47" spans="1:9" s="12" customFormat="1" ht="15.75">
      <c r="A47" s="15" t="s">
        <v>54</v>
      </c>
      <c r="B47" s="16"/>
      <c r="C47" s="11">
        <f>SUM(C35:C46)</f>
        <v>16358800.25</v>
      </c>
      <c r="D47" s="11">
        <f>SUM(D35:D46)</f>
        <v>3300000</v>
      </c>
      <c r="E47" s="11">
        <f>SUM(E35:E46)</f>
        <v>0</v>
      </c>
      <c r="F47" s="11">
        <f>SUM(F35:F46)</f>
        <v>4905719.88</v>
      </c>
      <c r="G47" s="11">
        <f>SUM(G35:G46)</f>
        <v>3932475.38</v>
      </c>
      <c r="H47" s="11">
        <f>SUM(H35:H46)</f>
        <v>4220604.99</v>
      </c>
      <c r="I47" s="13">
        <v>252750.9</v>
      </c>
    </row>
  </sheetData>
  <sheetProtection/>
  <mergeCells count="6">
    <mergeCell ref="A1:H1"/>
    <mergeCell ref="A34:B34"/>
    <mergeCell ref="A47:B47"/>
    <mergeCell ref="A4:B4"/>
    <mergeCell ref="A13:B13"/>
    <mergeCell ref="A15:B15"/>
  </mergeCells>
  <printOptions/>
  <pageMargins left="0" right="0" top="0" bottom="0" header="0" footer="0"/>
  <pageSetup fitToHeight="1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Грешникова Нэлли Петровна</dc:creator>
  <cp:keywords/>
  <dc:description/>
  <cp:lastModifiedBy>Полянина Александра Александровна</cp:lastModifiedBy>
  <cp:lastPrinted>2017-01-12T08:45:58Z</cp:lastPrinted>
  <dcterms:created xsi:type="dcterms:W3CDTF">2017-01-12T08:11:41Z</dcterms:created>
  <dcterms:modified xsi:type="dcterms:W3CDTF">2017-03-09T13:53:47Z</dcterms:modified>
  <cp:category/>
  <cp:version/>
  <cp:contentType/>
  <cp:contentStatus/>
</cp:coreProperties>
</file>