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1"/>
  </bookViews>
  <sheets>
    <sheet name="доходы" sheetId="1" r:id="rId1"/>
    <sheet name="расходы" sheetId="2" r:id="rId2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<sst xmlns="http://schemas.openxmlformats.org/spreadsheetml/2006/main" count="441" uniqueCount="426">
  <si>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</si>
  <si>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имущества городских округов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</si>
  <si>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</si>
  <si>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</si>
  <si>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</si>
  <si>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</si>
  <si>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</si>
  <si>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городских округов на выравнивание бюджетной обеспеченнности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</si>
  <si>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</si>
  <si>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доходы от компенсации затрат бюджетов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</si>
  <si>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</si>
  <si>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</si>
  <si>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</si>
  <si>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</si>
  <si>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</si>
  <si>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</si>
  <si>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</si>
  <si>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</si>
  <si>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000 1 13 00000 00 0000 000</t>
  </si>
  <si>
    <t>Доходы от компенсации затрат государства</t>
  </si>
  <si>
    <t>000 1 13 02000 00 0000 130</t>
  </si>
  <si>
    <t>000 1 13 02994 04 0000 130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</si>
  <si>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</si>
  <si>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</si>
  <si>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</si>
  <si>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</si>
  <si>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</si>
  <si>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</si>
  <si>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</si>
  <si>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</si>
  <si>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</si>
  <si>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</si>
  <si>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</si>
  <si>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</si>
  <si>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</si>
  <si>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</si>
  <si>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</si>
  <si>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</si>
  <si>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</si>
  <si>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</si>
  <si>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</si>
  <si>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</si>
  <si>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</si>
  <si>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</si>
  <si>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</si>
  <si>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</si>
  <si>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</si>
  <si>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</si>
  <si>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</si>
  <si>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</si>
  <si>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</si>
  <si>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</si>
  <si>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</si>
  <si>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</si>
  <si>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</si>
  <si>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</si>
  <si>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</si>
  <si>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</si>
  <si>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</si>
  <si>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</si>
  <si>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</si>
  <si>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</si>
  <si>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</si>
  <si>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</si>
  <si>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</si>
  <si>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</si>
  <si>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</si>
  <si>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</si>
  <si>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</si>
  <si>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</si>
  <si>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</si>
  <si>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</si>
  <si>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</si>
  <si>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</si>
  <si>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</si>
  <si>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</si>
  <si>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</si>
  <si>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</si>
  <si>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</si>
  <si>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</si>
  <si>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</si>
  <si>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</si>
  <si>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</si>
  <si>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</si>
  <si>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</si>
  <si>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</si>
  <si>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</si>
  <si>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</si>
  <si>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</si>
  <si>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</si>
  <si>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</si>
  <si>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</si>
  <si>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</si>
  <si>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</si>
  <si>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</si>
  <si>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</si>
  <si>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</si>
  <si>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</si>
  <si>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</si>
  <si>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</si>
  <si>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</si>
  <si>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</si>
  <si>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</si>
  <si>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</si>
  <si>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</si>
  <si>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</si>
  <si>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</si>
  <si>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</si>
  <si>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</si>
  <si>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</si>
  <si>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</si>
  <si>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</si>
  <si>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</si>
  <si>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</si>
  <si>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</si>
  <si>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</si>
  <si>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</si>
  <si>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</si>
  <si>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</si>
  <si>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</si>
  <si>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</si>
  <si>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</si>
  <si>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Дотации бюджетам городских округов на поддержку мер по обеспечению сбалансированности бюджета</t>
  </si>
  <si>
    <t>Дотации бюджетам на поддержку мер по обеспечению сбалансированности бюджетов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</si>
  <si>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</si>
  <si>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</si>
  <si>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</si>
  <si>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</si>
  <si>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</si>
  <si>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</si>
  <si>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</si>
  <si>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</si>
  <si>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</si>
  <si>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</si>
  <si>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ИТОГО ДОХОДОВ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</si>
  <si>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</si>
  <si>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</si>
  <si>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</si>
  <si>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</si>
  <si>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</si>
  <si>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</si>
  <si>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</si>
  <si>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</si>
  <si>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Изменения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</si>
  <si>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</si>
  <si>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</si>
  <si>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</si>
  <si>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</si>
  <si>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</si>
  <si>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</si>
  <si>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</si>
  <si>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</si>
  <si>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000 2 02 15010 04 0000 151</t>
  </si>
  <si>
    <t>000 2 02 15010 00 0000 151</t>
  </si>
  <si>
    <t>000 2 02 15002 04 0000 151</t>
  </si>
  <si>
    <t>000 2 02 15002 00 0000 151</t>
  </si>
  <si>
    <t>000 2 02 15001 04 0000 151</t>
  </si>
  <si>
    <t>000 2 02 15001 00 0000 151</t>
  </si>
  <si>
    <t>000 2 02 10000 00 0000 151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</si>
  <si>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</si>
  <si>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</si>
  <si>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</t>
  </si>
  <si>
    <t>000 1 13 01990 00 0000 130</t>
  </si>
  <si>
    <t xml:space="preserve">Доходы от оказания платных услуг (работ) </t>
  </si>
  <si>
    <t>000 1 13 01000 00 0000 130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</si>
  <si>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</si>
  <si>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</si>
  <si>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</si>
  <si>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</si>
  <si>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</si>
  <si>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000 1 12 01041 01 0000 120</t>
  </si>
  <si>
    <t>Плата за размещение отходов производства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</si>
  <si>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</si>
  <si>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</si>
  <si>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</si>
  <si>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/>
  </si>
  <si>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</si>
  <si>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</si>
  <si>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</si>
  <si>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</si>
  <si>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</si>
  <si>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</si>
  <si>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</si>
  <si>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</si>
  <si>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</si>
  <si>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</si>
  <si>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</si>
  <si>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</si>
  <si>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</si>
  <si>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</si>
  <si>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</si>
  <si>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</si>
  <si>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</si>
  <si>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</si>
  <si>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>0304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</si>
  <si>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</si>
  <si>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</si>
  <si>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</si>
  <si>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</si>
  <si>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</si>
  <si>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</si>
  <si>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</si>
  <si>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</si>
  <si>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</si>
  <si>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</si>
  <si>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</si>
  <si>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</si>
  <si>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</si>
  <si>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</si>
  <si>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</si>
  <si>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</si>
  <si>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</si>
  <si>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</si>
  <si>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</si>
  <si>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</si>
  <si>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</si>
  <si>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</si>
  <si>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</si>
  <si>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</si>
  <si>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</si>
  <si>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</si>
  <si>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</si>
  <si>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</si>
  <si>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</si>
  <si>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</si>
  <si>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</si>
  <si>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</si>
  <si>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</si>
  <si>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</si>
  <si>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</si>
  <si>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</si>
  <si>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</si>
  <si>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</si>
  <si>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</si>
  <si>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</si>
  <si>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</si>
  <si>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</si>
  <si>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</si>
  <si>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</si>
  <si>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</si>
  <si>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</si>
  <si>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</si>
  <si>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</si>
  <si>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</si>
  <si>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</si>
  <si>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</si>
  <si>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</si>
  <si>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</si>
  <si>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</si>
  <si>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</si>
  <si>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</si>
  <si>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</si>
  <si>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</si>
  <si>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</si>
  <si>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государственного и муниципального долга</t>
  </si>
  <si>
    <t>1301</t>
  </si>
  <si>
    <t>ВСЕГО</t>
  </si>
  <si>
    <t>Судебная система</t>
  </si>
  <si>
    <t>0105</t>
  </si>
  <si>
    <t>Плата за размещение твердых коммунальных отходов</t>
  </si>
  <si>
    <t>000 2 02 20000 00 0000 150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</si>
  <si>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</si>
  <si>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</si>
  <si>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000 2 02 29999 00 0000 150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</si>
  <si>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</si>
  <si>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</si>
  <si>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</si>
  <si>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000 2 02 30027 00 0000 150</t>
  </si>
  <si>
    <t>000 2 02 30027 04 0000 150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</si>
  <si>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</si>
  <si>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</si>
  <si>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</si>
  <si>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</si>
  <si>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</si>
  <si>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</si>
  <si>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</si>
  <si>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</si>
  <si>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</si>
  <si>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    Другие вопросы в области социальной политики</t>
  </si>
  <si>
    <t>1006</t>
  </si>
  <si>
    <t>0001 03 02231 01 0000 110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</si>
  <si>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</si>
  <si>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0001 03 02241 01 0000 110</t>
  </si>
  <si>
    <t>0001 03 02251 01 0000 110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</si>
  <si>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</si>
  <si>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</si>
  <si>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000 1 12 01042 01 0000 120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</si>
  <si>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</si>
  <si>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</si>
  <si>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</si>
  <si>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</si>
  <si>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</si>
  <si>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</si>
  <si>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</si>
  <si>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</si>
  <si>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</si>
  <si>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</si>
  <si>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</si>
  <si>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</si>
  <si>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</si>
  <si>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</si>
  <si>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</si>
  <si>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</si>
  <si>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</si>
  <si>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</si>
  <si>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</si>
  <si>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</si>
  <si>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</si>
  <si>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</si>
  <si>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</si>
  <si>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000 2 02 20077 00 0000 150</t>
  </si>
  <si>
    <t>000 2 02 20077 04 0000 150</t>
  </si>
  <si>
    <t>000 2 02 20216 00 0000 150</t>
  </si>
  <si>
    <t>000 2 02 20216 04 0000 150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</si>
  <si>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</si>
  <si>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</si>
  <si>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</si>
  <si>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</si>
  <si>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</si>
  <si>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</si>
  <si>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</si>
  <si>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</si>
  <si>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</si>
  <si>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</si>
  <si>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</si>
  <si>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</si>
  <si>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</si>
  <si>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</si>
  <si>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</si>
  <si>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</si>
  <si>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</si>
  <si>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</si>
  <si>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</si>
  <si>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</si>
  <si>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</si>
  <si>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</si>
  <si>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</si>
  <si>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</si>
  <si>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</si>
  <si>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</si>
  <si>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</si>
  <si>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</si>
  <si>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</si>
  <si>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</si>
  <si>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</si>
  <si>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</si>
  <si>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</si>
  <si>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</si>
  <si>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</si>
  <si>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</si>
  <si>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000 1 16 01140 01 0000 140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</si>
  <si>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</si>
  <si>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</si>
  <si>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</si>
  <si>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</si>
  <si>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</si>
  <si>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</si>
  <si>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</si>
  <si>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</si>
  <si>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</si>
  <si>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</si>
  <si>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</si>
  <si>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</si>
  <si>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</si>
  <si>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</si>
  <si>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</si>
  <si>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000 1 16 01190 01 0000 140</t>
  </si>
  <si>
    <t>000 1 16 01193 01 0000 140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</si>
  <si>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</si>
  <si>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</si>
  <si>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</si>
  <si>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</si>
  <si>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000 1 16 01330 01 0000 140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</si>
  <si>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</si>
  <si>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</si>
  <si>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</si>
  <si>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000 1 16 07010 00 0000 140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</si>
  <si>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</si>
  <si>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</si>
  <si>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</si>
  <si>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</si>
  <si>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</si>
  <si>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</si>
  <si>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</si>
  <si>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Профессиональная подготовка, переподготовка и повышение квалификации</t>
  </si>
  <si>
    <t>0705</t>
  </si>
  <si>
    <t>Сведения о внесенных в течение 2021 года изменениях в решение о бюджете</t>
  </si>
  <si>
    <t>Утверждено РСД № 61 от 23.12.2020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</si>
  <si>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</si>
  <si>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</si>
  <si>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</si>
  <si>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</si>
  <si>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Кодексом Российской Федерации об административных правонарушениях</t>
  </si>
  <si>
    <t>000 2 02 25299 04 0000 150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</si>
  <si>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</si>
  <si>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</si>
  <si>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</si>
  <si>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000 2 02 25519 04 0000 150</t>
  </si>
  <si>
    <t>000 2 02 25519 00 0000 150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</si>
  <si>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</si>
  <si>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</si>
  <si>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</si>
  <si>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</si>
  <si>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</si>
  <si>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</si>
  <si>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000 2 02 45594 00 0000 150</t>
  </si>
  <si>
    <t>000 2 02 45594 04 0000 150</t>
  </si>
  <si>
    <t>Межбюджетный трансферт, передаваемый бюджетам на реализацию проектов развития социальной и инженерной инфраструктуры</t>
  </si>
  <si>
    <t>Межбюджетный трансферт, передаваемый бюджетам городких округов на реализацию проектов развития социальной и инженерной инфраструктуры</t>
  </si>
  <si>
    <t>Утверждено РСД № 67 от 15.10.2021</t>
  </si>
  <si>
    <t>Утверждено РСД № 28 от 20.05.2021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</si>
  <si>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</si>
  <si>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</si>
  <si>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</si>
  <si>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</si>
  <si>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</si>
  <si>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</si>
  <si>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</si>
  <si>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</si>
  <si>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Утверждено РСД № 93 от 15.12.2021</t>
  </si>
  <si>
    <t>2021 год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</si>
  <si>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</si>
  <si>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</si>
  <si>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</si>
  <si>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</si>
  <si>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рублей, коп.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</si>
</sst>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sz val="11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5" fillId="0" borderId="1">
      <alignment vertical="top" wrapText="1"/>
      <protection/>
    </xf>
    <xf numFmtId="49" fontId="36" fillId="0" borderId="1">
      <alignment horizontal="center" vertical="top" shrinkToFit="1"/>
      <protection/>
    </xf>
    <xf numFmtId="4" fontId="35" fillId="16" borderId="1">
      <alignment horizontal="right" vertical="top" shrinkToFit="1"/>
      <protection/>
    </xf>
    <xf numFmtId="4" fontId="35" fillId="17" borderId="1">
      <alignment horizontal="right" vertical="top" shrinkToFit="1"/>
      <protection/>
    </xf>
    <xf numFmtId="4" fontId="34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26" borderId="0" xfId="0" applyFont="1" applyFill="1" applyAlignment="1">
      <alignment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0" fontId="20" fillId="26" borderId="0" xfId="0" applyFont="1" applyFill="1" applyAlignment="1">
      <alignment horizontal="right"/>
    </xf>
    <xf numFmtId="0" fontId="21" fillId="26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vertical="center" wrapText="1"/>
    </xf>
    <xf numFmtId="0" fontId="22" fillId="26" borderId="11" xfId="0" applyFont="1" applyFill="1" applyBorder="1" applyAlignment="1">
      <alignment vertical="center"/>
    </xf>
    <xf numFmtId="0" fontId="21" fillId="26" borderId="11" xfId="0" applyFont="1" applyFill="1" applyBorder="1" applyAlignment="1">
      <alignment vertical="center"/>
    </xf>
    <xf numFmtId="0" fontId="23" fillId="26" borderId="11" xfId="0" applyFont="1" applyFill="1" applyBorder="1" applyAlignment="1">
      <alignment vertical="center"/>
    </xf>
    <xf numFmtId="0" fontId="23" fillId="26" borderId="11" xfId="0" applyFont="1" applyFill="1" applyBorder="1" applyAlignment="1">
      <alignment horizontal="justify" vertical="center" wrapText="1"/>
    </xf>
    <xf numFmtId="0" fontId="23" fillId="26" borderId="0" xfId="0" applyFont="1" applyFill="1" applyAlignment="1">
      <alignment/>
    </xf>
    <xf numFmtId="0" fontId="20" fillId="26" borderId="11" xfId="0" applyFont="1" applyFill="1" applyBorder="1" applyAlignment="1">
      <alignment horizontal="justify" vertical="center" wrapText="1"/>
    </xf>
    <xf numFmtId="49" fontId="20" fillId="26" borderId="11" xfId="0" applyNumberFormat="1" applyFont="1" applyFill="1" applyBorder="1" applyAlignment="1">
      <alignment vertical="center" wrapText="1"/>
    </xf>
    <xf numFmtId="0" fontId="22" fillId="26" borderId="11" xfId="0" applyFont="1" applyFill="1" applyBorder="1" applyAlignment="1">
      <alignment horizontal="justify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justify" vertical="center" wrapText="1"/>
    </xf>
    <xf numFmtId="2" fontId="23" fillId="26" borderId="11" xfId="0" applyNumberFormat="1" applyFont="1" applyFill="1" applyBorder="1" applyAlignment="1">
      <alignment horizontal="justify" vertical="center" wrapText="1"/>
    </xf>
    <xf numFmtId="2" fontId="20" fillId="26" borderId="11" xfId="0" applyNumberFormat="1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wrapText="1"/>
    </xf>
    <xf numFmtId="0" fontId="38" fillId="0" borderId="1" xfId="35" applyNumberFormat="1" applyFont="1" applyFill="1" applyAlignment="1" applyProtection="1">
      <alignment horizontal="right" vertical="top" wrapText="1"/>
      <protection/>
    </xf>
    <xf numFmtId="49" fontId="38" fillId="0" borderId="1" xfId="36" applyNumberFormat="1" applyFont="1" applyFill="1" applyProtection="1">
      <alignment horizontal="center" vertical="top" shrinkToFit="1"/>
      <protection/>
    </xf>
    <xf numFmtId="0" fontId="38" fillId="0" borderId="0" xfId="0" applyFont="1" applyFill="1" applyAlignment="1">
      <alignment vertical="top" wrapText="1"/>
    </xf>
    <xf numFmtId="0" fontId="37" fillId="0" borderId="1" xfId="35" applyNumberFormat="1" applyFont="1" applyFill="1" applyAlignment="1" applyProtection="1">
      <alignment horizontal="right" vertical="top" wrapText="1"/>
      <protection/>
    </xf>
    <xf numFmtId="49" fontId="37" fillId="0" borderId="1" xfId="36" applyNumberFormat="1" applyFont="1" applyFill="1" applyProtection="1">
      <alignment horizontal="center" vertical="top" shrinkToFit="1"/>
      <protection/>
    </xf>
    <xf numFmtId="0" fontId="21" fillId="0" borderId="0" xfId="0" applyFont="1" applyFill="1" applyAlignment="1">
      <alignment vertical="top" wrapText="1"/>
    </xf>
    <xf numFmtId="0" fontId="37" fillId="0" borderId="12" xfId="35" applyNumberFormat="1" applyFont="1" applyFill="1" applyBorder="1" applyAlignment="1" applyProtection="1">
      <alignment horizontal="right" vertical="top" wrapText="1"/>
      <protection/>
    </xf>
    <xf numFmtId="49" fontId="37" fillId="0" borderId="12" xfId="36" applyNumberFormat="1" applyFont="1" applyFill="1" applyBorder="1" applyProtection="1">
      <alignment horizontal="center" vertical="top" shrinkToFit="1"/>
      <protection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left" vertical="center" wrapText="1"/>
    </xf>
    <xf numFmtId="49" fontId="20" fillId="26" borderId="13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vertical="top" wrapText="1"/>
    </xf>
    <xf numFmtId="4" fontId="21" fillId="0" borderId="1" xfId="37" applyNumberFormat="1" applyFont="1" applyFill="1" applyProtection="1">
      <alignment horizontal="right" vertical="top" shrinkToFit="1"/>
      <protection/>
    </xf>
    <xf numFmtId="4" fontId="22" fillId="0" borderId="1" xfId="37" applyNumberFormat="1" applyFont="1" applyFill="1" applyProtection="1">
      <alignment horizontal="right" vertical="top" shrinkToFit="1"/>
      <protection/>
    </xf>
    <xf numFmtId="4" fontId="20" fillId="0" borderId="1" xfId="37" applyNumberFormat="1" applyFont="1" applyFill="1" applyProtection="1">
      <alignment horizontal="right" vertical="top" shrinkToFit="1"/>
      <protection/>
    </xf>
    <xf numFmtId="4" fontId="23" fillId="0" borderId="1" xfId="37" applyNumberFormat="1" applyFont="1" applyFill="1" applyProtection="1">
      <alignment horizontal="right" vertical="top" shrinkToFit="1"/>
      <protection/>
    </xf>
    <xf numFmtId="4" fontId="20" fillId="0" borderId="12" xfId="37" applyNumberFormat="1" applyFont="1" applyFill="1" applyBorder="1" applyProtection="1">
      <alignment horizontal="right" vertical="top" shrinkToFit="1"/>
      <protection/>
    </xf>
    <xf numFmtId="4" fontId="23" fillId="0" borderId="12" xfId="37" applyNumberFormat="1" applyFont="1" applyFill="1" applyBorder="1" applyProtection="1">
      <alignment horizontal="right" vertical="top" shrinkToFit="1"/>
      <protection/>
    </xf>
    <xf numFmtId="4" fontId="23" fillId="0" borderId="11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/>
    </xf>
    <xf numFmtId="4" fontId="21" fillId="26" borderId="11" xfId="0" applyNumberFormat="1" applyFont="1" applyFill="1" applyBorder="1" applyAlignment="1">
      <alignment horizontal="center" vertical="center"/>
    </xf>
    <xf numFmtId="4" fontId="22" fillId="26" borderId="1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0" fillId="26" borderId="0" xfId="0" applyNumberFormat="1" applyFont="1" applyFill="1" applyAlignment="1">
      <alignment horizontal="center"/>
    </xf>
    <xf numFmtId="0" fontId="20" fillId="26" borderId="0" xfId="0" applyFont="1" applyFill="1" applyAlignment="1">
      <alignment horizontal="center"/>
    </xf>
    <xf numFmtId="4" fontId="20" fillId="0" borderId="1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 wrapText="1"/>
    </xf>
    <xf numFmtId="4" fontId="20" fillId="26" borderId="11" xfId="0" applyNumberFormat="1" applyFont="1" applyFill="1" applyBorder="1" applyAlignment="1">
      <alignment horizontal="center" vertical="center" wrapText="1"/>
    </xf>
    <xf numFmtId="0" fontId="23" fillId="26" borderId="13" xfId="60" applyFont="1" applyFill="1" applyBorder="1" applyAlignment="1">
      <alignment horizontal="left" vertical="center" wrapText="1"/>
      <protection/>
    </xf>
    <xf numFmtId="0" fontId="20" fillId="26" borderId="13" xfId="60" applyFont="1" applyFill="1" applyBorder="1" applyAlignment="1">
      <alignment horizontal="left" vertical="center" wrapText="1"/>
      <protection/>
    </xf>
    <xf numFmtId="49" fontId="23" fillId="26" borderId="13" xfId="60" applyNumberFormat="1" applyFont="1" applyFill="1" applyBorder="1" applyAlignment="1">
      <alignment horizontal="left" vertical="center" wrapText="1"/>
      <protection/>
    </xf>
    <xf numFmtId="49" fontId="20" fillId="26" borderId="13" xfId="60" applyNumberFormat="1" applyFont="1" applyFill="1" applyBorder="1" applyAlignment="1">
      <alignment horizontal="left" vertical="center" wrapText="1"/>
      <protection/>
    </xf>
    <xf numFmtId="0" fontId="23" fillId="0" borderId="11" xfId="60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vertical="center" wrapText="1"/>
      <protection/>
    </xf>
    <xf numFmtId="0" fontId="23" fillId="0" borderId="11" xfId="60" applyFont="1" applyFill="1" applyBorder="1" applyAlignment="1">
      <alignment horizontal="left" vertical="center" wrapText="1"/>
      <protection/>
    </xf>
    <xf numFmtId="0" fontId="20" fillId="0" borderId="11" xfId="60" applyFont="1" applyFill="1" applyBorder="1" applyAlignment="1">
      <alignment horizontal="left" vertical="center" wrapText="1"/>
      <protection/>
    </xf>
    <xf numFmtId="4" fontId="25" fillId="26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right" wrapText="1"/>
    </xf>
    <xf numFmtId="4" fontId="23" fillId="0" borderId="0" xfId="0" applyNumberFormat="1" applyFont="1" applyFill="1" applyAlignment="1">
      <alignment vertical="top" wrapText="1"/>
    </xf>
    <xf numFmtId="4" fontId="20" fillId="26" borderId="0" xfId="0" applyNumberFormat="1" applyFont="1" applyFill="1" applyAlignment="1">
      <alignment/>
    </xf>
    <xf numFmtId="0" fontId="23" fillId="0" borderId="11" xfId="60" applyFont="1" applyFill="1" applyBorder="1" applyAlignment="1">
      <alignment horizontal="center" vertical="center"/>
      <protection/>
    </xf>
    <xf numFmtId="0" fontId="20" fillId="0" borderId="11" xfId="60" applyFont="1" applyFill="1" applyBorder="1" applyAlignment="1">
      <alignment horizontal="center" vertical="center"/>
      <protection/>
    </xf>
    <xf numFmtId="49" fontId="21" fillId="26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3" xfId="34"/>
    <cellStyle name="xl34" xfId="35"/>
    <cellStyle name="xl35" xfId="36"/>
    <cellStyle name="xl36" xfId="37"/>
    <cellStyle name="xl41" xfId="38"/>
    <cellStyle name="xl64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4.00390625" style="1" customWidth="1"/>
    <col min="2" max="2" width="38.375" style="1" customWidth="1"/>
    <col min="3" max="3" width="19.00390625" style="69" customWidth="1"/>
    <col min="4" max="4" width="13.875" style="69" customWidth="1"/>
    <col min="5" max="5" width="18.75390625" style="69" customWidth="1"/>
    <col min="6" max="6" width="13.25390625" style="69" customWidth="1"/>
    <col min="7" max="7" width="18.875" style="69" customWidth="1"/>
    <col min="8" max="8" width="14.375" style="69" customWidth="1"/>
    <col min="9" max="9" width="18.625" style="69" customWidth="1"/>
    <col min="10" max="10" width="9.125" style="1" customWidth="1"/>
    <col min="11" max="11" width="11.375" style="1" bestFit="1" customWidth="1"/>
    <col min="12" max="16384" width="9.125" style="1" customWidth="1"/>
  </cols>
  <sheetData>
    <row r="1" ht="12.75">
      <c r="B1" s="9"/>
    </row>
    <row r="2" spans="2:9" ht="18.75">
      <c r="B2" s="82" t="s">
        <v>386</v>
      </c>
      <c r="C2" s="82"/>
      <c r="D2" s="82"/>
      <c r="E2" s="82"/>
      <c r="F2" s="1"/>
      <c r="G2" s="1"/>
      <c r="H2" s="1"/>
      <c r="I2" s="1"/>
    </row>
    <row r="3" spans="1:9" ht="12.75">
      <c r="A3" s="88"/>
      <c r="B3" s="88"/>
      <c r="C3" s="88"/>
      <c r="D3" s="70"/>
      <c r="E3" s="70"/>
      <c r="F3" s="70"/>
      <c r="G3" s="70"/>
      <c r="H3" s="70"/>
      <c r="I3" s="70"/>
    </row>
    <row r="4" spans="3:9" ht="12.75">
      <c r="C4" s="63"/>
      <c r="D4" s="63"/>
      <c r="E4" s="63"/>
      <c r="F4" s="63"/>
      <c r="G4" s="63"/>
      <c r="H4" s="63"/>
      <c r="I4" s="55" t="s">
        <v>425</v>
      </c>
    </row>
    <row r="5" spans="1:9" ht="38.25">
      <c r="A5" s="2" t="s">
        <v>22</v>
      </c>
      <c r="B5" s="4" t="s">
        <v>23</v>
      </c>
      <c r="C5" s="2" t="s">
        <v>387</v>
      </c>
      <c r="D5" s="2" t="s">
        <v>143</v>
      </c>
      <c r="E5" s="2" t="s">
        <v>410</v>
      </c>
      <c r="F5" s="2" t="s">
        <v>143</v>
      </c>
      <c r="G5" s="2" t="s">
        <v>409</v>
      </c>
      <c r="H5" s="2" t="s">
        <v>143</v>
      </c>
      <c r="I5" s="2" t="s">
        <v>419</v>
      </c>
    </row>
    <row r="6" spans="1:11" ht="25.5">
      <c r="A6" s="10" t="s">
        <v>24</v>
      </c>
      <c r="B6" s="11" t="s">
        <v>25</v>
      </c>
      <c r="C6" s="64">
        <f aca="true" t="shared" si="0" ref="C6:I6">C7+C49</f>
        <v>903647288.89</v>
      </c>
      <c r="D6" s="64">
        <f t="shared" si="0"/>
        <v>0</v>
      </c>
      <c r="E6" s="64">
        <f t="shared" si="0"/>
        <v>903647288.89</v>
      </c>
      <c r="F6" s="64">
        <f t="shared" si="0"/>
        <v>40000000.00000003</v>
      </c>
      <c r="G6" s="64">
        <f t="shared" si="0"/>
        <v>943647288.89</v>
      </c>
      <c r="H6" s="64">
        <f t="shared" si="0"/>
        <v>0</v>
      </c>
      <c r="I6" s="64">
        <f t="shared" si="0"/>
        <v>943647288.89</v>
      </c>
      <c r="K6" s="85"/>
    </row>
    <row r="7" spans="1:9" ht="13.5">
      <c r="A7" s="10"/>
      <c r="B7" s="12" t="s">
        <v>26</v>
      </c>
      <c r="C7" s="65">
        <f aca="true" t="shared" si="1" ref="C7:I7">C9+C20+C32+C44+C15</f>
        <v>789051082.93</v>
      </c>
      <c r="D7" s="65">
        <f t="shared" si="1"/>
        <v>0</v>
      </c>
      <c r="E7" s="65">
        <f t="shared" si="1"/>
        <v>789051082.93</v>
      </c>
      <c r="F7" s="65">
        <f t="shared" si="1"/>
        <v>45718000.00000003</v>
      </c>
      <c r="G7" s="65">
        <f t="shared" si="1"/>
        <v>834769082.93</v>
      </c>
      <c r="H7" s="65">
        <f t="shared" si="1"/>
        <v>5508100</v>
      </c>
      <c r="I7" s="65">
        <f t="shared" si="1"/>
        <v>840277182.93</v>
      </c>
    </row>
    <row r="8" spans="1:9" ht="13.5">
      <c r="A8" s="10"/>
      <c r="B8" s="12" t="s">
        <v>27</v>
      </c>
      <c r="C8" s="64"/>
      <c r="D8" s="64"/>
      <c r="E8" s="64"/>
      <c r="F8" s="64"/>
      <c r="G8" s="64"/>
      <c r="H8" s="64"/>
      <c r="I8" s="64"/>
    </row>
    <row r="9" spans="1:9" ht="12.75">
      <c r="A9" s="10" t="s">
        <v>28</v>
      </c>
      <c r="B9" s="13" t="s">
        <v>29</v>
      </c>
      <c r="C9" s="64">
        <f aca="true" t="shared" si="2" ref="C9:I9">C10</f>
        <v>715076890.53</v>
      </c>
      <c r="D9" s="64">
        <f t="shared" si="2"/>
        <v>0</v>
      </c>
      <c r="E9" s="64">
        <f t="shared" si="2"/>
        <v>715076890.53</v>
      </c>
      <c r="F9" s="64">
        <f t="shared" si="2"/>
        <v>53700973.47000003</v>
      </c>
      <c r="G9" s="64">
        <f t="shared" si="2"/>
        <v>768777864</v>
      </c>
      <c r="H9" s="64">
        <f t="shared" si="2"/>
        <v>5500000</v>
      </c>
      <c r="I9" s="64">
        <f t="shared" si="2"/>
        <v>774277864</v>
      </c>
    </row>
    <row r="10" spans="1:9" ht="12.75">
      <c r="A10" s="6" t="s">
        <v>30</v>
      </c>
      <c r="B10" s="14" t="s">
        <v>31</v>
      </c>
      <c r="C10" s="66">
        <f>C11+C12+C13+C14</f>
        <v>715076890.53</v>
      </c>
      <c r="D10" s="66">
        <f aca="true" t="shared" si="3" ref="D10:I10">D11+D12+D13+D14</f>
        <v>0</v>
      </c>
      <c r="E10" s="66">
        <f t="shared" si="3"/>
        <v>715076890.53</v>
      </c>
      <c r="F10" s="66">
        <f t="shared" si="3"/>
        <v>53700973.47000003</v>
      </c>
      <c r="G10" s="66">
        <f t="shared" si="3"/>
        <v>768777864</v>
      </c>
      <c r="H10" s="66">
        <f t="shared" si="3"/>
        <v>5500000</v>
      </c>
      <c r="I10" s="66">
        <f t="shared" si="3"/>
        <v>774277864</v>
      </c>
    </row>
    <row r="11" spans="1:9" ht="92.25">
      <c r="A11" s="4" t="s">
        <v>32</v>
      </c>
      <c r="B11" s="7" t="s">
        <v>142</v>
      </c>
      <c r="C11" s="67">
        <v>713850137.53</v>
      </c>
      <c r="D11" s="67">
        <f>E11-C11</f>
        <v>0</v>
      </c>
      <c r="E11" s="67">
        <v>713850137.53</v>
      </c>
      <c r="F11" s="67">
        <f>G11-E11</f>
        <v>50152973.47000003</v>
      </c>
      <c r="G11" s="67">
        <v>764003111</v>
      </c>
      <c r="H11" s="67">
        <f>I11-G11</f>
        <v>4000000</v>
      </c>
      <c r="I11" s="67">
        <v>768003111</v>
      </c>
    </row>
    <row r="12" spans="1:9" ht="127.5">
      <c r="A12" s="4" t="s">
        <v>33</v>
      </c>
      <c r="B12" s="7" t="s">
        <v>34</v>
      </c>
      <c r="C12" s="67">
        <v>391950</v>
      </c>
      <c r="D12" s="67">
        <f aca="true" t="shared" si="4" ref="D12:F13">E12-C12</f>
        <v>0</v>
      </c>
      <c r="E12" s="67">
        <v>391950</v>
      </c>
      <c r="F12" s="67">
        <f t="shared" si="4"/>
        <v>0</v>
      </c>
      <c r="G12" s="67">
        <v>391950</v>
      </c>
      <c r="H12" s="67">
        <f>I12-G12</f>
        <v>40000</v>
      </c>
      <c r="I12" s="67">
        <v>431950</v>
      </c>
    </row>
    <row r="13" spans="1:9" ht="51">
      <c r="A13" s="4" t="s">
        <v>35</v>
      </c>
      <c r="B13" s="7" t="s">
        <v>36</v>
      </c>
      <c r="C13" s="67">
        <v>834803</v>
      </c>
      <c r="D13" s="67">
        <f t="shared" si="4"/>
        <v>0</v>
      </c>
      <c r="E13" s="67">
        <v>834803</v>
      </c>
      <c r="F13" s="67">
        <f t="shared" si="4"/>
        <v>1000000</v>
      </c>
      <c r="G13" s="67">
        <v>1834803</v>
      </c>
      <c r="H13" s="67">
        <f>I13-G13</f>
        <v>-40000</v>
      </c>
      <c r="I13" s="67">
        <v>1794803</v>
      </c>
    </row>
    <row r="14" spans="1:9" ht="51">
      <c r="A14" s="4" t="s">
        <v>411</v>
      </c>
      <c r="B14" s="7" t="s">
        <v>412</v>
      </c>
      <c r="C14" s="67">
        <v>0</v>
      </c>
      <c r="D14" s="67">
        <f>E14-C14</f>
        <v>0</v>
      </c>
      <c r="E14" s="67">
        <v>0</v>
      </c>
      <c r="F14" s="67">
        <f>G14-E14</f>
        <v>2548000</v>
      </c>
      <c r="G14" s="67">
        <v>2548000</v>
      </c>
      <c r="H14" s="67">
        <f>I14-G14</f>
        <v>1500000</v>
      </c>
      <c r="I14" s="67">
        <v>4048000</v>
      </c>
    </row>
    <row r="15" spans="1:9" ht="38.25">
      <c r="A15" s="10" t="s">
        <v>37</v>
      </c>
      <c r="B15" s="11" t="s">
        <v>38</v>
      </c>
      <c r="C15" s="64">
        <f aca="true" t="shared" si="5" ref="C15:I15">C16</f>
        <v>8648749.4</v>
      </c>
      <c r="D15" s="64">
        <f t="shared" si="5"/>
        <v>0</v>
      </c>
      <c r="E15" s="64">
        <f t="shared" si="5"/>
        <v>8648749.4</v>
      </c>
      <c r="F15" s="64">
        <f t="shared" si="5"/>
        <v>0</v>
      </c>
      <c r="G15" s="64">
        <f t="shared" si="5"/>
        <v>8648749.4</v>
      </c>
      <c r="H15" s="64">
        <f t="shared" si="5"/>
        <v>658100</v>
      </c>
      <c r="I15" s="64">
        <f t="shared" si="5"/>
        <v>9306849.4</v>
      </c>
    </row>
    <row r="16" spans="1:11" ht="38.25">
      <c r="A16" s="6" t="s">
        <v>39</v>
      </c>
      <c r="B16" s="8" t="s">
        <v>40</v>
      </c>
      <c r="C16" s="66">
        <f aca="true" t="shared" si="6" ref="C16:I16">C17+C18+C19</f>
        <v>8648749.4</v>
      </c>
      <c r="D16" s="66">
        <f t="shared" si="6"/>
        <v>0</v>
      </c>
      <c r="E16" s="66">
        <f t="shared" si="6"/>
        <v>8648749.4</v>
      </c>
      <c r="F16" s="66">
        <f t="shared" si="6"/>
        <v>0</v>
      </c>
      <c r="G16" s="66">
        <f t="shared" si="6"/>
        <v>8648749.4</v>
      </c>
      <c r="H16" s="66">
        <f t="shared" si="6"/>
        <v>658100</v>
      </c>
      <c r="I16" s="66">
        <f t="shared" si="6"/>
        <v>9306849.4</v>
      </c>
      <c r="K16" s="85"/>
    </row>
    <row r="17" spans="1:9" ht="127.5">
      <c r="A17" s="4" t="s">
        <v>280</v>
      </c>
      <c r="B17" s="7" t="s">
        <v>281</v>
      </c>
      <c r="C17" s="67">
        <v>3986929.1</v>
      </c>
      <c r="D17" s="67">
        <f>E17-C17</f>
        <v>0</v>
      </c>
      <c r="E17" s="67">
        <v>3986929.1</v>
      </c>
      <c r="F17" s="67">
        <f>G17-E17</f>
        <v>0</v>
      </c>
      <c r="G17" s="67">
        <v>3986929.1</v>
      </c>
      <c r="H17" s="67">
        <f>I17-G17</f>
        <v>0</v>
      </c>
      <c r="I17" s="67">
        <v>3986929.1</v>
      </c>
    </row>
    <row r="18" spans="1:9" ht="153">
      <c r="A18" s="4" t="s">
        <v>282</v>
      </c>
      <c r="B18" s="7" t="s">
        <v>284</v>
      </c>
      <c r="C18" s="67">
        <v>20007.3</v>
      </c>
      <c r="D18" s="67">
        <f>E18-C18</f>
        <v>0</v>
      </c>
      <c r="E18" s="67">
        <v>20007.3</v>
      </c>
      <c r="F18" s="67">
        <v>0</v>
      </c>
      <c r="G18" s="67">
        <v>20007.3</v>
      </c>
      <c r="H18" s="67">
        <f>I18-G18</f>
        <v>8100</v>
      </c>
      <c r="I18" s="67">
        <v>28107.3</v>
      </c>
    </row>
    <row r="19" spans="1:9" ht="140.25">
      <c r="A19" s="4" t="s">
        <v>283</v>
      </c>
      <c r="B19" s="7" t="s">
        <v>285</v>
      </c>
      <c r="C19" s="67">
        <v>4641813</v>
      </c>
      <c r="D19" s="67">
        <f>E19-C19</f>
        <v>0</v>
      </c>
      <c r="E19" s="67">
        <v>4641813</v>
      </c>
      <c r="F19" s="67">
        <v>0</v>
      </c>
      <c r="G19" s="67">
        <v>4641813</v>
      </c>
      <c r="H19" s="67">
        <f>I19-G19</f>
        <v>650000</v>
      </c>
      <c r="I19" s="67">
        <v>5291813</v>
      </c>
    </row>
    <row r="20" spans="1:9" ht="12.75">
      <c r="A20" s="10" t="s">
        <v>41</v>
      </c>
      <c r="B20" s="13" t="s">
        <v>42</v>
      </c>
      <c r="C20" s="64">
        <f aca="true" t="shared" si="7" ref="C20:I20">C21+C28+C31</f>
        <v>44361000</v>
      </c>
      <c r="D20" s="64">
        <f t="shared" si="7"/>
        <v>0</v>
      </c>
      <c r="E20" s="64">
        <f t="shared" si="7"/>
        <v>44361000</v>
      </c>
      <c r="F20" s="64">
        <f t="shared" si="7"/>
        <v>-8050550</v>
      </c>
      <c r="G20" s="64">
        <f t="shared" si="7"/>
        <v>36310450</v>
      </c>
      <c r="H20" s="64">
        <f t="shared" si="7"/>
        <v>0</v>
      </c>
      <c r="I20" s="64">
        <f t="shared" si="7"/>
        <v>36310450</v>
      </c>
    </row>
    <row r="21" spans="1:9" ht="25.5">
      <c r="A21" s="6" t="s">
        <v>43</v>
      </c>
      <c r="B21" s="15" t="s">
        <v>44</v>
      </c>
      <c r="C21" s="66">
        <f aca="true" t="shared" si="8" ref="C21:I21">C22+C25+C27</f>
        <v>39670000</v>
      </c>
      <c r="D21" s="66">
        <f t="shared" si="8"/>
        <v>0</v>
      </c>
      <c r="E21" s="66">
        <f t="shared" si="8"/>
        <v>39670000</v>
      </c>
      <c r="F21" s="66">
        <f t="shared" si="8"/>
        <v>-7650550</v>
      </c>
      <c r="G21" s="66">
        <f t="shared" si="8"/>
        <v>32019450</v>
      </c>
      <c r="H21" s="66">
        <f t="shared" si="8"/>
        <v>-150000</v>
      </c>
      <c r="I21" s="66">
        <f t="shared" si="8"/>
        <v>31869450</v>
      </c>
    </row>
    <row r="22" spans="1:9" ht="38.25">
      <c r="A22" s="4" t="s">
        <v>45</v>
      </c>
      <c r="B22" s="7" t="s">
        <v>46</v>
      </c>
      <c r="C22" s="67">
        <f aca="true" t="shared" si="9" ref="C22:I22">C23+C24</f>
        <v>20175360</v>
      </c>
      <c r="D22" s="67">
        <f t="shared" si="9"/>
        <v>0</v>
      </c>
      <c r="E22" s="67">
        <f t="shared" si="9"/>
        <v>20175360</v>
      </c>
      <c r="F22" s="67">
        <f t="shared" si="9"/>
        <v>-6070360</v>
      </c>
      <c r="G22" s="67">
        <f t="shared" si="9"/>
        <v>14105000</v>
      </c>
      <c r="H22" s="67">
        <f t="shared" si="9"/>
        <v>0</v>
      </c>
      <c r="I22" s="67">
        <f t="shared" si="9"/>
        <v>14105000</v>
      </c>
    </row>
    <row r="23" spans="1:9" ht="38.25">
      <c r="A23" s="4" t="s">
        <v>47</v>
      </c>
      <c r="B23" s="7" t="s">
        <v>46</v>
      </c>
      <c r="C23" s="67">
        <v>20175360</v>
      </c>
      <c r="D23" s="67">
        <f>E23-C23</f>
        <v>0</v>
      </c>
      <c r="E23" s="67">
        <v>20175360</v>
      </c>
      <c r="F23" s="67">
        <f>G23-E23</f>
        <v>-6070360</v>
      </c>
      <c r="G23" s="67">
        <v>14105000</v>
      </c>
      <c r="H23" s="67">
        <f>I23-G23</f>
        <v>0</v>
      </c>
      <c r="I23" s="67">
        <v>14105000</v>
      </c>
    </row>
    <row r="24" spans="1:9" ht="51" hidden="1">
      <c r="A24" s="4" t="s">
        <v>138</v>
      </c>
      <c r="B24" s="7" t="s">
        <v>139</v>
      </c>
      <c r="C24" s="67">
        <v>0</v>
      </c>
      <c r="D24" s="67">
        <f>E24-C24</f>
        <v>0</v>
      </c>
      <c r="E24" s="67">
        <v>0</v>
      </c>
      <c r="F24" s="67">
        <f>G24-E24</f>
        <v>0</v>
      </c>
      <c r="G24" s="67">
        <v>0</v>
      </c>
      <c r="H24" s="67">
        <f>I24-G24</f>
        <v>0</v>
      </c>
      <c r="I24" s="67">
        <v>0</v>
      </c>
    </row>
    <row r="25" spans="1:9" ht="51">
      <c r="A25" s="4" t="s">
        <v>48</v>
      </c>
      <c r="B25" s="7" t="s">
        <v>49</v>
      </c>
      <c r="C25" s="67">
        <f aca="true" t="shared" si="10" ref="C25:I25">C26</f>
        <v>19494640</v>
      </c>
      <c r="D25" s="67">
        <f>D26</f>
        <v>0</v>
      </c>
      <c r="E25" s="67">
        <f t="shared" si="10"/>
        <v>19494640</v>
      </c>
      <c r="F25" s="67">
        <f>F26</f>
        <v>-1580190</v>
      </c>
      <c r="G25" s="67">
        <f t="shared" si="10"/>
        <v>17914450</v>
      </c>
      <c r="H25" s="67">
        <f>H26</f>
        <v>-150000</v>
      </c>
      <c r="I25" s="67">
        <f t="shared" si="10"/>
        <v>17764450</v>
      </c>
    </row>
    <row r="26" spans="1:9" ht="51">
      <c r="A26" s="4" t="s">
        <v>50</v>
      </c>
      <c r="B26" s="7" t="s">
        <v>49</v>
      </c>
      <c r="C26" s="67">
        <v>19494640</v>
      </c>
      <c r="D26" s="67">
        <f>E26-C26</f>
        <v>0</v>
      </c>
      <c r="E26" s="67">
        <v>19494640</v>
      </c>
      <c r="F26" s="67">
        <f>G26-E26</f>
        <v>-1580190</v>
      </c>
      <c r="G26" s="67">
        <v>17914450</v>
      </c>
      <c r="H26" s="67">
        <f>I26-G26</f>
        <v>-150000</v>
      </c>
      <c r="I26" s="67">
        <v>17764450</v>
      </c>
    </row>
    <row r="27" spans="1:9" ht="51" hidden="1">
      <c r="A27" s="4" t="s">
        <v>51</v>
      </c>
      <c r="B27" s="7" t="s">
        <v>169</v>
      </c>
      <c r="C27" s="67">
        <v>0</v>
      </c>
      <c r="D27" s="67">
        <f>E27-C27</f>
        <v>0</v>
      </c>
      <c r="E27" s="67">
        <v>0</v>
      </c>
      <c r="F27" s="67">
        <f>G27-E27</f>
        <v>0</v>
      </c>
      <c r="G27" s="67">
        <v>0</v>
      </c>
      <c r="H27" s="67">
        <f>I27-G27</f>
        <v>0</v>
      </c>
      <c r="I27" s="67">
        <v>0</v>
      </c>
    </row>
    <row r="28" spans="1:9" s="16" customFormat="1" ht="25.5">
      <c r="A28" s="6" t="s">
        <v>52</v>
      </c>
      <c r="B28" s="15" t="s">
        <v>53</v>
      </c>
      <c r="C28" s="66">
        <f>C29</f>
        <v>3499000</v>
      </c>
      <c r="D28" s="66">
        <f aca="true" t="shared" si="11" ref="D28:I28">D29</f>
        <v>0</v>
      </c>
      <c r="E28" s="66">
        <f t="shared" si="11"/>
        <v>3499000</v>
      </c>
      <c r="F28" s="66">
        <f t="shared" si="11"/>
        <v>-400000</v>
      </c>
      <c r="G28" s="66">
        <f t="shared" si="11"/>
        <v>3099000</v>
      </c>
      <c r="H28" s="66">
        <f t="shared" si="11"/>
        <v>150000</v>
      </c>
      <c r="I28" s="66">
        <f t="shared" si="11"/>
        <v>3249000</v>
      </c>
    </row>
    <row r="29" spans="1:9" s="16" customFormat="1" ht="25.5">
      <c r="A29" s="4" t="s">
        <v>54</v>
      </c>
      <c r="B29" s="7" t="s">
        <v>55</v>
      </c>
      <c r="C29" s="67">
        <v>3499000</v>
      </c>
      <c r="D29" s="67">
        <f>E29-C29</f>
        <v>0</v>
      </c>
      <c r="E29" s="67">
        <v>3499000</v>
      </c>
      <c r="F29" s="67">
        <f>G29-E29</f>
        <v>-400000</v>
      </c>
      <c r="G29" s="67">
        <v>3099000</v>
      </c>
      <c r="H29" s="67">
        <f>I29-G29</f>
        <v>150000</v>
      </c>
      <c r="I29" s="67">
        <v>3249000</v>
      </c>
    </row>
    <row r="30" spans="1:9" s="16" customFormat="1" ht="25.5">
      <c r="A30" s="6" t="s">
        <v>56</v>
      </c>
      <c r="B30" s="15" t="s">
        <v>57</v>
      </c>
      <c r="C30" s="66">
        <f aca="true" t="shared" si="12" ref="C30:H30">C31</f>
        <v>1192000</v>
      </c>
      <c r="D30" s="66">
        <f t="shared" si="12"/>
        <v>0</v>
      </c>
      <c r="E30" s="66">
        <f>E31</f>
        <v>1192000</v>
      </c>
      <c r="F30" s="66">
        <f t="shared" si="12"/>
        <v>0</v>
      </c>
      <c r="G30" s="66">
        <f>G31</f>
        <v>1192000</v>
      </c>
      <c r="H30" s="66">
        <f t="shared" si="12"/>
        <v>0</v>
      </c>
      <c r="I30" s="66">
        <f>I31</f>
        <v>1192000</v>
      </c>
    </row>
    <row r="31" spans="1:9" ht="38.25">
      <c r="A31" s="4" t="s">
        <v>58</v>
      </c>
      <c r="B31" s="17" t="s">
        <v>59</v>
      </c>
      <c r="C31" s="67">
        <v>1192000</v>
      </c>
      <c r="D31" s="67">
        <f>E31-C31</f>
        <v>0</v>
      </c>
      <c r="E31" s="67">
        <v>1192000</v>
      </c>
      <c r="F31" s="67">
        <f>G31-E31</f>
        <v>0</v>
      </c>
      <c r="G31" s="67">
        <v>1192000</v>
      </c>
      <c r="H31" s="67">
        <f>I31-G31</f>
        <v>0</v>
      </c>
      <c r="I31" s="67">
        <v>1192000</v>
      </c>
    </row>
    <row r="32" spans="1:9" ht="12.75">
      <c r="A32" s="10" t="s">
        <v>60</v>
      </c>
      <c r="B32" s="13" t="s">
        <v>61</v>
      </c>
      <c r="C32" s="64">
        <f aca="true" t="shared" si="13" ref="C32:I32">C33+C35</f>
        <v>10119793</v>
      </c>
      <c r="D32" s="64">
        <f t="shared" si="13"/>
        <v>0</v>
      </c>
      <c r="E32" s="64">
        <f t="shared" si="13"/>
        <v>10119793</v>
      </c>
      <c r="F32" s="64">
        <f t="shared" si="13"/>
        <v>1580000</v>
      </c>
      <c r="G32" s="64">
        <f t="shared" si="13"/>
        <v>11699793</v>
      </c>
      <c r="H32" s="64">
        <f t="shared" si="13"/>
        <v>-1150000</v>
      </c>
      <c r="I32" s="64">
        <f t="shared" si="13"/>
        <v>10549793</v>
      </c>
    </row>
    <row r="33" spans="1:9" ht="12.75">
      <c r="A33" s="6" t="s">
        <v>62</v>
      </c>
      <c r="B33" s="15" t="s">
        <v>63</v>
      </c>
      <c r="C33" s="66">
        <f aca="true" t="shared" si="14" ref="C33:I33">C34</f>
        <v>4069793</v>
      </c>
      <c r="D33" s="66">
        <f t="shared" si="14"/>
        <v>0</v>
      </c>
      <c r="E33" s="66">
        <f t="shared" si="14"/>
        <v>4069793</v>
      </c>
      <c r="F33" s="66">
        <f t="shared" si="14"/>
        <v>1580000</v>
      </c>
      <c r="G33" s="66">
        <f t="shared" si="14"/>
        <v>5649793</v>
      </c>
      <c r="H33" s="66">
        <f t="shared" si="14"/>
        <v>0</v>
      </c>
      <c r="I33" s="66">
        <f t="shared" si="14"/>
        <v>5649793</v>
      </c>
    </row>
    <row r="34" spans="1:9" ht="51">
      <c r="A34" s="4" t="s">
        <v>64</v>
      </c>
      <c r="B34" s="18" t="s">
        <v>65</v>
      </c>
      <c r="C34" s="67">
        <v>4069793</v>
      </c>
      <c r="D34" s="67">
        <f>E34-C34</f>
        <v>0</v>
      </c>
      <c r="E34" s="67">
        <v>4069793</v>
      </c>
      <c r="F34" s="67">
        <f>G34-E34</f>
        <v>1580000</v>
      </c>
      <c r="G34" s="67">
        <v>5649793</v>
      </c>
      <c r="H34" s="67">
        <f>I34-G34</f>
        <v>0</v>
      </c>
      <c r="I34" s="67">
        <v>5649793</v>
      </c>
    </row>
    <row r="35" spans="1:9" ht="12.75">
      <c r="A35" s="6" t="s">
        <v>66</v>
      </c>
      <c r="B35" s="15" t="s">
        <v>67</v>
      </c>
      <c r="C35" s="66">
        <f aca="true" t="shared" si="15" ref="C35:I35">C40+C42+C36+C38</f>
        <v>6050000</v>
      </c>
      <c r="D35" s="66">
        <f t="shared" si="15"/>
        <v>0</v>
      </c>
      <c r="E35" s="66">
        <f t="shared" si="15"/>
        <v>6050000</v>
      </c>
      <c r="F35" s="66">
        <f t="shared" si="15"/>
        <v>0</v>
      </c>
      <c r="G35" s="66">
        <f t="shared" si="15"/>
        <v>6050000</v>
      </c>
      <c r="H35" s="66">
        <f t="shared" si="15"/>
        <v>-1150000</v>
      </c>
      <c r="I35" s="66">
        <f t="shared" si="15"/>
        <v>4900000</v>
      </c>
    </row>
    <row r="36" spans="1:9" ht="51" hidden="1">
      <c r="A36" s="4" t="s">
        <v>144</v>
      </c>
      <c r="B36" s="7" t="s">
        <v>145</v>
      </c>
      <c r="C36" s="67">
        <f aca="true" t="shared" si="16" ref="C36:I36">C37</f>
        <v>0</v>
      </c>
      <c r="D36" s="67">
        <f t="shared" si="16"/>
        <v>0</v>
      </c>
      <c r="E36" s="67">
        <f t="shared" si="16"/>
        <v>0</v>
      </c>
      <c r="F36" s="67">
        <f t="shared" si="16"/>
        <v>0</v>
      </c>
      <c r="G36" s="67">
        <f t="shared" si="16"/>
        <v>0</v>
      </c>
      <c r="H36" s="67">
        <f t="shared" si="16"/>
        <v>0</v>
      </c>
      <c r="I36" s="67">
        <f t="shared" si="16"/>
        <v>0</v>
      </c>
    </row>
    <row r="37" spans="1:9" ht="76.5" hidden="1">
      <c r="A37" s="4" t="s">
        <v>146</v>
      </c>
      <c r="B37" s="7" t="s">
        <v>147</v>
      </c>
      <c r="C37" s="67">
        <v>0</v>
      </c>
      <c r="D37" s="67"/>
      <c r="E37" s="67">
        <f>C37+D37</f>
        <v>0</v>
      </c>
      <c r="F37" s="67"/>
      <c r="G37" s="67">
        <f>E37+F37</f>
        <v>0</v>
      </c>
      <c r="H37" s="67"/>
      <c r="I37" s="67">
        <f>G37+H37</f>
        <v>0</v>
      </c>
    </row>
    <row r="38" spans="1:9" ht="51" hidden="1">
      <c r="A38" s="4" t="s">
        <v>148</v>
      </c>
      <c r="B38" s="7" t="s">
        <v>149</v>
      </c>
      <c r="C38" s="67">
        <f aca="true" t="shared" si="17" ref="C38:I38">C39</f>
        <v>0</v>
      </c>
      <c r="D38" s="67">
        <f t="shared" si="17"/>
        <v>0</v>
      </c>
      <c r="E38" s="67">
        <f t="shared" si="17"/>
        <v>0</v>
      </c>
      <c r="F38" s="67">
        <f t="shared" si="17"/>
        <v>0</v>
      </c>
      <c r="G38" s="67">
        <f t="shared" si="17"/>
        <v>0</v>
      </c>
      <c r="H38" s="67">
        <f t="shared" si="17"/>
        <v>0</v>
      </c>
      <c r="I38" s="67">
        <f t="shared" si="17"/>
        <v>0</v>
      </c>
    </row>
    <row r="39" spans="1:9" ht="76.5" hidden="1">
      <c r="A39" s="4" t="s">
        <v>150</v>
      </c>
      <c r="B39" s="7" t="s">
        <v>151</v>
      </c>
      <c r="C39" s="67">
        <v>0</v>
      </c>
      <c r="D39" s="67"/>
      <c r="E39" s="67">
        <f>C39+D39</f>
        <v>0</v>
      </c>
      <c r="F39" s="67"/>
      <c r="G39" s="67">
        <f>E39+F39</f>
        <v>0</v>
      </c>
      <c r="H39" s="67"/>
      <c r="I39" s="67">
        <f>G39+H39</f>
        <v>0</v>
      </c>
    </row>
    <row r="40" spans="1:9" ht="12.75">
      <c r="A40" s="4" t="s">
        <v>10</v>
      </c>
      <c r="B40" s="7" t="s">
        <v>11</v>
      </c>
      <c r="C40" s="67">
        <f aca="true" t="shared" si="18" ref="C40:I40">C41</f>
        <v>6050000</v>
      </c>
      <c r="D40" s="67">
        <f t="shared" si="18"/>
        <v>0</v>
      </c>
      <c r="E40" s="67">
        <f t="shared" si="18"/>
        <v>6050000</v>
      </c>
      <c r="F40" s="67">
        <f t="shared" si="18"/>
        <v>0</v>
      </c>
      <c r="G40" s="67">
        <f t="shared" si="18"/>
        <v>6050000</v>
      </c>
      <c r="H40" s="67">
        <f t="shared" si="18"/>
        <v>-1150000</v>
      </c>
      <c r="I40" s="67">
        <f t="shared" si="18"/>
        <v>4900000</v>
      </c>
    </row>
    <row r="41" spans="1:9" ht="51">
      <c r="A41" s="4" t="s">
        <v>12</v>
      </c>
      <c r="B41" s="7" t="s">
        <v>13</v>
      </c>
      <c r="C41" s="67">
        <v>6050000</v>
      </c>
      <c r="D41" s="67">
        <f>E41-C41</f>
        <v>0</v>
      </c>
      <c r="E41" s="67">
        <v>6050000</v>
      </c>
      <c r="F41" s="67">
        <f>G41-E41</f>
        <v>0</v>
      </c>
      <c r="G41" s="67">
        <v>6050000</v>
      </c>
      <c r="H41" s="67">
        <f>I41-G41</f>
        <v>-1150000</v>
      </c>
      <c r="I41" s="67">
        <v>4900000</v>
      </c>
    </row>
    <row r="42" spans="1:9" ht="12.75" hidden="1">
      <c r="A42" s="4" t="s">
        <v>14</v>
      </c>
      <c r="B42" s="7" t="s">
        <v>15</v>
      </c>
      <c r="C42" s="67">
        <f aca="true" t="shared" si="19" ref="C42:I42">C43</f>
        <v>0</v>
      </c>
      <c r="D42" s="67">
        <f t="shared" si="19"/>
        <v>0</v>
      </c>
      <c r="E42" s="67">
        <f t="shared" si="19"/>
        <v>0</v>
      </c>
      <c r="F42" s="67">
        <f t="shared" si="19"/>
        <v>0</v>
      </c>
      <c r="G42" s="67">
        <f t="shared" si="19"/>
        <v>0</v>
      </c>
      <c r="H42" s="67">
        <f t="shared" si="19"/>
        <v>0</v>
      </c>
      <c r="I42" s="67">
        <f t="shared" si="19"/>
        <v>0</v>
      </c>
    </row>
    <row r="43" spans="1:9" ht="51" hidden="1">
      <c r="A43" s="4" t="s">
        <v>16</v>
      </c>
      <c r="B43" s="7" t="s">
        <v>17</v>
      </c>
      <c r="C43" s="67">
        <v>0</v>
      </c>
      <c r="D43" s="67">
        <f>E43-C43</f>
        <v>0</v>
      </c>
      <c r="E43" s="67">
        <v>0</v>
      </c>
      <c r="F43" s="67">
        <f>G43-E43</f>
        <v>0</v>
      </c>
      <c r="G43" s="67">
        <v>0</v>
      </c>
      <c r="H43" s="67">
        <f>I43-G43</f>
        <v>0</v>
      </c>
      <c r="I43" s="67"/>
    </row>
    <row r="44" spans="1:9" ht="12.75">
      <c r="A44" s="10" t="s">
        <v>68</v>
      </c>
      <c r="B44" s="13" t="s">
        <v>69</v>
      </c>
      <c r="C44" s="64">
        <f aca="true" t="shared" si="20" ref="C44:I44">C45+C47</f>
        <v>10844650</v>
      </c>
      <c r="D44" s="64">
        <f t="shared" si="20"/>
        <v>0</v>
      </c>
      <c r="E44" s="64">
        <f t="shared" si="20"/>
        <v>10844650</v>
      </c>
      <c r="F44" s="64">
        <f t="shared" si="20"/>
        <v>-1512423.4700000007</v>
      </c>
      <c r="G44" s="64">
        <f t="shared" si="20"/>
        <v>9332226.53</v>
      </c>
      <c r="H44" s="64">
        <f t="shared" si="20"/>
        <v>500000</v>
      </c>
      <c r="I44" s="64">
        <f t="shared" si="20"/>
        <v>9832226.53</v>
      </c>
    </row>
    <row r="45" spans="1:9" ht="38.25">
      <c r="A45" s="6" t="s">
        <v>70</v>
      </c>
      <c r="B45" s="8" t="s">
        <v>71</v>
      </c>
      <c r="C45" s="66">
        <f aca="true" t="shared" si="21" ref="C45:I45">C46</f>
        <v>10824650</v>
      </c>
      <c r="D45" s="66">
        <f t="shared" si="21"/>
        <v>0</v>
      </c>
      <c r="E45" s="66">
        <f t="shared" si="21"/>
        <v>10824650</v>
      </c>
      <c r="F45" s="66">
        <f t="shared" si="21"/>
        <v>-1522423.4700000007</v>
      </c>
      <c r="G45" s="66">
        <f t="shared" si="21"/>
        <v>9302226.53</v>
      </c>
      <c r="H45" s="66">
        <f t="shared" si="21"/>
        <v>485000</v>
      </c>
      <c r="I45" s="66">
        <f t="shared" si="21"/>
        <v>9787226.53</v>
      </c>
    </row>
    <row r="46" spans="1:9" ht="63.75">
      <c r="A46" s="4" t="s">
        <v>72</v>
      </c>
      <c r="B46" s="7" t="s">
        <v>73</v>
      </c>
      <c r="C46" s="67">
        <v>10824650</v>
      </c>
      <c r="D46" s="67">
        <f>E46-C46</f>
        <v>0</v>
      </c>
      <c r="E46" s="67">
        <v>10824650</v>
      </c>
      <c r="F46" s="67">
        <f>G46-E46</f>
        <v>-1522423.4700000007</v>
      </c>
      <c r="G46" s="67">
        <v>9302226.53</v>
      </c>
      <c r="H46" s="67">
        <f>I46-G46</f>
        <v>485000</v>
      </c>
      <c r="I46" s="67">
        <v>9787226.53</v>
      </c>
    </row>
    <row r="47" spans="1:9" ht="51">
      <c r="A47" s="6" t="s">
        <v>74</v>
      </c>
      <c r="B47" s="8" t="s">
        <v>75</v>
      </c>
      <c r="C47" s="66">
        <f aca="true" t="shared" si="22" ref="C47:I47">C48</f>
        <v>20000</v>
      </c>
      <c r="D47" s="66">
        <f t="shared" si="22"/>
        <v>0</v>
      </c>
      <c r="E47" s="66">
        <f t="shared" si="22"/>
        <v>20000</v>
      </c>
      <c r="F47" s="66">
        <f t="shared" si="22"/>
        <v>10000</v>
      </c>
      <c r="G47" s="66">
        <f t="shared" si="22"/>
        <v>30000</v>
      </c>
      <c r="H47" s="66">
        <f t="shared" si="22"/>
        <v>15000</v>
      </c>
      <c r="I47" s="66">
        <f t="shared" si="22"/>
        <v>45000</v>
      </c>
    </row>
    <row r="48" spans="1:9" ht="38.25">
      <c r="A48" s="4" t="s">
        <v>76</v>
      </c>
      <c r="B48" s="7" t="s">
        <v>77</v>
      </c>
      <c r="C48" s="67">
        <v>20000</v>
      </c>
      <c r="D48" s="67">
        <f>E48-C48</f>
        <v>0</v>
      </c>
      <c r="E48" s="67">
        <v>20000</v>
      </c>
      <c r="F48" s="67">
        <f>G48-E48</f>
        <v>10000</v>
      </c>
      <c r="G48" s="67">
        <v>30000</v>
      </c>
      <c r="H48" s="67">
        <f>I48-G48</f>
        <v>15000</v>
      </c>
      <c r="I48" s="67">
        <v>45000</v>
      </c>
    </row>
    <row r="49" spans="1:9" ht="13.5">
      <c r="A49" s="10"/>
      <c r="B49" s="19" t="s">
        <v>78</v>
      </c>
      <c r="C49" s="65">
        <f aca="true" t="shared" si="23" ref="C49:I49">C50+C64+C70+C79+C83</f>
        <v>114596205.96</v>
      </c>
      <c r="D49" s="65">
        <f t="shared" si="23"/>
        <v>0</v>
      </c>
      <c r="E49" s="65">
        <f t="shared" si="23"/>
        <v>114596205.96</v>
      </c>
      <c r="F49" s="65">
        <f t="shared" si="23"/>
        <v>-5718000</v>
      </c>
      <c r="G49" s="65">
        <f t="shared" si="23"/>
        <v>108878205.96</v>
      </c>
      <c r="H49" s="65">
        <f t="shared" si="23"/>
        <v>-5508100</v>
      </c>
      <c r="I49" s="65">
        <f t="shared" si="23"/>
        <v>103370105.96</v>
      </c>
    </row>
    <row r="50" spans="1:9" ht="38.25">
      <c r="A50" s="20" t="s">
        <v>79</v>
      </c>
      <c r="B50" s="21" t="s">
        <v>80</v>
      </c>
      <c r="C50" s="64">
        <f aca="true" t="shared" si="24" ref="C50:I50">C51+C58+C61</f>
        <v>92130555.94</v>
      </c>
      <c r="D50" s="64">
        <f t="shared" si="24"/>
        <v>0</v>
      </c>
      <c r="E50" s="64">
        <f t="shared" si="24"/>
        <v>92130555.94</v>
      </c>
      <c r="F50" s="64">
        <f t="shared" si="24"/>
        <v>-5718000</v>
      </c>
      <c r="G50" s="64">
        <f t="shared" si="24"/>
        <v>86412555.94</v>
      </c>
      <c r="H50" s="64">
        <f t="shared" si="24"/>
        <v>-3508100</v>
      </c>
      <c r="I50" s="64">
        <f t="shared" si="24"/>
        <v>82904455.94</v>
      </c>
    </row>
    <row r="51" spans="1:9" ht="114.75">
      <c r="A51" s="6" t="s">
        <v>81</v>
      </c>
      <c r="B51" s="22" t="s">
        <v>82</v>
      </c>
      <c r="C51" s="66">
        <f aca="true" t="shared" si="25" ref="C51:I51">C52+C54+C56</f>
        <v>21038500.28</v>
      </c>
      <c r="D51" s="66">
        <f t="shared" si="25"/>
        <v>0</v>
      </c>
      <c r="E51" s="66">
        <f t="shared" si="25"/>
        <v>21038500.28</v>
      </c>
      <c r="F51" s="66">
        <f t="shared" si="25"/>
        <v>0</v>
      </c>
      <c r="G51" s="66">
        <f t="shared" si="25"/>
        <v>21038500.28</v>
      </c>
      <c r="H51" s="66">
        <f t="shared" si="25"/>
        <v>-4508100</v>
      </c>
      <c r="I51" s="66">
        <f t="shared" si="25"/>
        <v>16530400.280000001</v>
      </c>
    </row>
    <row r="52" spans="1:9" ht="76.5">
      <c r="A52" s="4" t="s">
        <v>83</v>
      </c>
      <c r="B52" s="7" t="s">
        <v>84</v>
      </c>
      <c r="C52" s="67">
        <f aca="true" t="shared" si="26" ref="C52:I52">C53</f>
        <v>8522921.39</v>
      </c>
      <c r="D52" s="67">
        <f t="shared" si="26"/>
        <v>0</v>
      </c>
      <c r="E52" s="67">
        <f t="shared" si="26"/>
        <v>8522921.39</v>
      </c>
      <c r="F52" s="67">
        <f t="shared" si="26"/>
        <v>0</v>
      </c>
      <c r="G52" s="67">
        <f t="shared" si="26"/>
        <v>8522921.39</v>
      </c>
      <c r="H52" s="67">
        <f t="shared" si="26"/>
        <v>0</v>
      </c>
      <c r="I52" s="67">
        <f t="shared" si="26"/>
        <v>8522921.39</v>
      </c>
    </row>
    <row r="53" spans="1:9" ht="89.25">
      <c r="A53" s="4" t="s">
        <v>85</v>
      </c>
      <c r="B53" s="23" t="s">
        <v>3</v>
      </c>
      <c r="C53" s="67">
        <v>8522921.39</v>
      </c>
      <c r="D53" s="67">
        <f>E53-C53</f>
        <v>0</v>
      </c>
      <c r="E53" s="67">
        <v>8522921.39</v>
      </c>
      <c r="F53" s="67">
        <f>G53-E53</f>
        <v>0</v>
      </c>
      <c r="G53" s="67">
        <v>8522921.39</v>
      </c>
      <c r="H53" s="67">
        <f>I53-G53</f>
        <v>0</v>
      </c>
      <c r="I53" s="67">
        <v>8522921.39</v>
      </c>
    </row>
    <row r="54" spans="1:9" ht="102">
      <c r="A54" s="4" t="s">
        <v>86</v>
      </c>
      <c r="B54" s="7" t="s">
        <v>87</v>
      </c>
      <c r="C54" s="67">
        <f aca="true" t="shared" si="27" ref="C54:I54">C55</f>
        <v>4377859.47</v>
      </c>
      <c r="D54" s="67">
        <f t="shared" si="27"/>
        <v>0</v>
      </c>
      <c r="E54" s="67">
        <f t="shared" si="27"/>
        <v>4377859.47</v>
      </c>
      <c r="F54" s="67">
        <f t="shared" si="27"/>
        <v>0</v>
      </c>
      <c r="G54" s="67">
        <f t="shared" si="27"/>
        <v>4377859.47</v>
      </c>
      <c r="H54" s="67">
        <f t="shared" si="27"/>
        <v>-1299999.9999999995</v>
      </c>
      <c r="I54" s="67">
        <f t="shared" si="27"/>
        <v>3077859.47</v>
      </c>
    </row>
    <row r="55" spans="1:9" ht="89.25">
      <c r="A55" s="4" t="s">
        <v>88</v>
      </c>
      <c r="B55" s="23" t="s">
        <v>4</v>
      </c>
      <c r="C55" s="67">
        <v>4377859.47</v>
      </c>
      <c r="D55" s="67">
        <f>E55-C55</f>
        <v>0</v>
      </c>
      <c r="E55" s="67">
        <v>4377859.47</v>
      </c>
      <c r="F55" s="67">
        <f>G55-E55</f>
        <v>0</v>
      </c>
      <c r="G55" s="67">
        <v>4377859.47</v>
      </c>
      <c r="H55" s="67">
        <f>I55-G55</f>
        <v>-1299999.9999999995</v>
      </c>
      <c r="I55" s="67">
        <v>3077859.47</v>
      </c>
    </row>
    <row r="56" spans="1:9" ht="58.5" customHeight="1">
      <c r="A56" s="4" t="s">
        <v>168</v>
      </c>
      <c r="B56" s="7" t="s">
        <v>167</v>
      </c>
      <c r="C56" s="67">
        <f aca="true" t="shared" si="28" ref="C56:I56">C57</f>
        <v>8137719.42</v>
      </c>
      <c r="D56" s="67">
        <f t="shared" si="28"/>
        <v>0</v>
      </c>
      <c r="E56" s="67">
        <f t="shared" si="28"/>
        <v>8137719.42</v>
      </c>
      <c r="F56" s="67">
        <f t="shared" si="28"/>
        <v>0</v>
      </c>
      <c r="G56" s="67">
        <f t="shared" si="28"/>
        <v>8137719.42</v>
      </c>
      <c r="H56" s="67">
        <f t="shared" si="28"/>
        <v>-3208100</v>
      </c>
      <c r="I56" s="67">
        <f t="shared" si="28"/>
        <v>4929619.42</v>
      </c>
    </row>
    <row r="57" spans="1:9" ht="38.25">
      <c r="A57" s="4" t="s">
        <v>166</v>
      </c>
      <c r="B57" s="23" t="s">
        <v>165</v>
      </c>
      <c r="C57" s="67">
        <v>8137719.42</v>
      </c>
      <c r="D57" s="67">
        <f>E57-C57</f>
        <v>0</v>
      </c>
      <c r="E57" s="67">
        <v>8137719.42</v>
      </c>
      <c r="F57" s="67">
        <f>G57-E57</f>
        <v>0</v>
      </c>
      <c r="G57" s="67">
        <v>8137719.42</v>
      </c>
      <c r="H57" s="67">
        <f>I57-G57</f>
        <v>-3208100</v>
      </c>
      <c r="I57" s="67">
        <v>4929619.42</v>
      </c>
    </row>
    <row r="58" spans="1:9" ht="25.5">
      <c r="A58" s="6" t="s">
        <v>89</v>
      </c>
      <c r="B58" s="8" t="s">
        <v>90</v>
      </c>
      <c r="C58" s="66">
        <f aca="true" t="shared" si="29" ref="C58:H59">C59</f>
        <v>658616</v>
      </c>
      <c r="D58" s="66">
        <f t="shared" si="29"/>
        <v>0</v>
      </c>
      <c r="E58" s="66">
        <f>E59</f>
        <v>658616</v>
      </c>
      <c r="F58" s="66">
        <f t="shared" si="29"/>
        <v>-612742</v>
      </c>
      <c r="G58" s="66">
        <f>G59</f>
        <v>45874</v>
      </c>
      <c r="H58" s="66">
        <f t="shared" si="29"/>
        <v>0</v>
      </c>
      <c r="I58" s="66">
        <f>I59</f>
        <v>45874</v>
      </c>
    </row>
    <row r="59" spans="1:9" ht="51">
      <c r="A59" s="4" t="s">
        <v>91</v>
      </c>
      <c r="B59" s="7" t="s">
        <v>92</v>
      </c>
      <c r="C59" s="67">
        <f t="shared" si="29"/>
        <v>658616</v>
      </c>
      <c r="D59" s="67">
        <f t="shared" si="29"/>
        <v>0</v>
      </c>
      <c r="E59" s="67">
        <f>E60</f>
        <v>658616</v>
      </c>
      <c r="F59" s="67">
        <f t="shared" si="29"/>
        <v>-612742</v>
      </c>
      <c r="G59" s="67">
        <f>G60</f>
        <v>45874</v>
      </c>
      <c r="H59" s="67">
        <f t="shared" si="29"/>
        <v>0</v>
      </c>
      <c r="I59" s="67">
        <f>I60</f>
        <v>45874</v>
      </c>
    </row>
    <row r="60" spans="1:9" ht="63.75">
      <c r="A60" s="4" t="s">
        <v>93</v>
      </c>
      <c r="B60" s="3" t="s">
        <v>0</v>
      </c>
      <c r="C60" s="67">
        <v>658616</v>
      </c>
      <c r="D60" s="67">
        <f>E60-C60</f>
        <v>0</v>
      </c>
      <c r="E60" s="67">
        <v>658616</v>
      </c>
      <c r="F60" s="67">
        <f>G60-E60</f>
        <v>-612742</v>
      </c>
      <c r="G60" s="67">
        <v>45874</v>
      </c>
      <c r="H60" s="67">
        <f>I60-G60</f>
        <v>0</v>
      </c>
      <c r="I60" s="67">
        <v>45874</v>
      </c>
    </row>
    <row r="61" spans="1:9" ht="102">
      <c r="A61" s="6" t="s">
        <v>94</v>
      </c>
      <c r="B61" s="8" t="s">
        <v>95</v>
      </c>
      <c r="C61" s="66">
        <f aca="true" t="shared" si="30" ref="C61:H62">C62</f>
        <v>70433439.66</v>
      </c>
      <c r="D61" s="66">
        <f t="shared" si="30"/>
        <v>0</v>
      </c>
      <c r="E61" s="66">
        <f>E62</f>
        <v>70433439.66</v>
      </c>
      <c r="F61" s="66">
        <f t="shared" si="30"/>
        <v>-5105258</v>
      </c>
      <c r="G61" s="66">
        <f>G62</f>
        <v>65328181.66</v>
      </c>
      <c r="H61" s="66">
        <f t="shared" si="30"/>
        <v>1000000</v>
      </c>
      <c r="I61" s="66">
        <f>I62</f>
        <v>66328181.66</v>
      </c>
    </row>
    <row r="62" spans="1:9" ht="102">
      <c r="A62" s="4" t="s">
        <v>96</v>
      </c>
      <c r="B62" s="7" t="s">
        <v>97</v>
      </c>
      <c r="C62" s="67">
        <f t="shared" si="30"/>
        <v>70433439.66</v>
      </c>
      <c r="D62" s="67">
        <f t="shared" si="30"/>
        <v>0</v>
      </c>
      <c r="E62" s="67">
        <f>E63</f>
        <v>70433439.66</v>
      </c>
      <c r="F62" s="67">
        <f t="shared" si="30"/>
        <v>-5105258</v>
      </c>
      <c r="G62" s="67">
        <f>G63</f>
        <v>65328181.66</v>
      </c>
      <c r="H62" s="67">
        <f t="shared" si="30"/>
        <v>1000000</v>
      </c>
      <c r="I62" s="67">
        <f>I63</f>
        <v>66328181.66</v>
      </c>
    </row>
    <row r="63" spans="1:9" ht="89.25">
      <c r="A63" s="4" t="s">
        <v>98</v>
      </c>
      <c r="B63" s="3" t="s">
        <v>5</v>
      </c>
      <c r="C63" s="67">
        <v>70433439.66</v>
      </c>
      <c r="D63" s="67">
        <f>E63-C63</f>
        <v>0</v>
      </c>
      <c r="E63" s="67">
        <v>70433439.66</v>
      </c>
      <c r="F63" s="67">
        <f>G63-E63</f>
        <v>-5105258</v>
      </c>
      <c r="G63" s="67">
        <v>65328181.66</v>
      </c>
      <c r="H63" s="67">
        <f>I63-G63</f>
        <v>1000000</v>
      </c>
      <c r="I63" s="67">
        <v>66328181.66</v>
      </c>
    </row>
    <row r="64" spans="1:9" ht="25.5">
      <c r="A64" s="10" t="s">
        <v>99</v>
      </c>
      <c r="B64" s="24" t="s">
        <v>100</v>
      </c>
      <c r="C64" s="64">
        <f aca="true" t="shared" si="31" ref="C64:H64">C65</f>
        <v>2915100</v>
      </c>
      <c r="D64" s="64">
        <f t="shared" si="31"/>
        <v>0</v>
      </c>
      <c r="E64" s="64">
        <f>E65</f>
        <v>2915100</v>
      </c>
      <c r="F64" s="64">
        <f t="shared" si="31"/>
        <v>0</v>
      </c>
      <c r="G64" s="64">
        <f>G65</f>
        <v>2915100</v>
      </c>
      <c r="H64" s="64">
        <f t="shared" si="31"/>
        <v>0</v>
      </c>
      <c r="I64" s="64">
        <f>I65</f>
        <v>2915100</v>
      </c>
    </row>
    <row r="65" spans="1:9" ht="25.5">
      <c r="A65" s="6" t="s">
        <v>101</v>
      </c>
      <c r="B65" s="5" t="s">
        <v>102</v>
      </c>
      <c r="C65" s="66">
        <f aca="true" t="shared" si="32" ref="C65:I65">C66+C67+C68+C69</f>
        <v>2915100</v>
      </c>
      <c r="D65" s="66">
        <f t="shared" si="32"/>
        <v>0</v>
      </c>
      <c r="E65" s="66">
        <f t="shared" si="32"/>
        <v>2915100</v>
      </c>
      <c r="F65" s="66">
        <f t="shared" si="32"/>
        <v>0</v>
      </c>
      <c r="G65" s="66">
        <f t="shared" si="32"/>
        <v>2915100</v>
      </c>
      <c r="H65" s="66">
        <f t="shared" si="32"/>
        <v>0</v>
      </c>
      <c r="I65" s="66">
        <f t="shared" si="32"/>
        <v>2915100</v>
      </c>
    </row>
    <row r="66" spans="1:9" ht="38.25">
      <c r="A66" s="4" t="s">
        <v>103</v>
      </c>
      <c r="B66" s="7" t="s">
        <v>104</v>
      </c>
      <c r="C66" s="67">
        <v>681250</v>
      </c>
      <c r="D66" s="67">
        <f>E66-C66</f>
        <v>-122000</v>
      </c>
      <c r="E66" s="67">
        <v>559250</v>
      </c>
      <c r="F66" s="67">
        <f>G66-E66</f>
        <v>0</v>
      </c>
      <c r="G66" s="67">
        <v>559250</v>
      </c>
      <c r="H66" s="67">
        <f>I66-G66</f>
        <v>0</v>
      </c>
      <c r="I66" s="67">
        <v>559250</v>
      </c>
    </row>
    <row r="67" spans="1:9" ht="25.5">
      <c r="A67" s="4" t="s">
        <v>105</v>
      </c>
      <c r="B67" s="7" t="s">
        <v>106</v>
      </c>
      <c r="C67" s="67">
        <v>2179350</v>
      </c>
      <c r="D67" s="67">
        <f aca="true" t="shared" si="33" ref="D67:F69">E67-C67</f>
        <v>0</v>
      </c>
      <c r="E67" s="67">
        <v>2179350</v>
      </c>
      <c r="F67" s="67">
        <f t="shared" si="33"/>
        <v>-200000</v>
      </c>
      <c r="G67" s="67">
        <v>1979350</v>
      </c>
      <c r="H67" s="67">
        <f>I67-G67</f>
        <v>-10000</v>
      </c>
      <c r="I67" s="67">
        <v>1969350</v>
      </c>
    </row>
    <row r="68" spans="1:9" ht="12.75">
      <c r="A68" s="4" t="s">
        <v>170</v>
      </c>
      <c r="B68" s="7" t="s">
        <v>171</v>
      </c>
      <c r="C68" s="67">
        <v>54500</v>
      </c>
      <c r="D68" s="67">
        <f t="shared" si="33"/>
        <v>120000</v>
      </c>
      <c r="E68" s="67">
        <v>174500</v>
      </c>
      <c r="F68" s="67">
        <f t="shared" si="33"/>
        <v>200000</v>
      </c>
      <c r="G68" s="67">
        <v>374500</v>
      </c>
      <c r="H68" s="67">
        <f>I68-G68</f>
        <v>10000</v>
      </c>
      <c r="I68" s="67">
        <v>384500</v>
      </c>
    </row>
    <row r="69" spans="1:9" ht="29.25" customHeight="1">
      <c r="A69" s="4" t="s">
        <v>286</v>
      </c>
      <c r="B69" s="7" t="s">
        <v>259</v>
      </c>
      <c r="C69" s="67">
        <v>0</v>
      </c>
      <c r="D69" s="67">
        <f t="shared" si="33"/>
        <v>2000</v>
      </c>
      <c r="E69" s="67">
        <v>2000</v>
      </c>
      <c r="F69" s="67">
        <f t="shared" si="33"/>
        <v>0</v>
      </c>
      <c r="G69" s="67">
        <v>2000</v>
      </c>
      <c r="H69" s="67">
        <f>I69-G69</f>
        <v>0</v>
      </c>
      <c r="I69" s="67">
        <v>2000</v>
      </c>
    </row>
    <row r="70" spans="1:9" ht="25.5">
      <c r="A70" s="10" t="s">
        <v>18</v>
      </c>
      <c r="B70" s="24" t="s">
        <v>107</v>
      </c>
      <c r="C70" s="64">
        <f aca="true" t="shared" si="34" ref="C70:I70">C74+C71</f>
        <v>1293219.82</v>
      </c>
      <c r="D70" s="64">
        <f t="shared" si="34"/>
        <v>0</v>
      </c>
      <c r="E70" s="64">
        <f t="shared" si="34"/>
        <v>1293219.82</v>
      </c>
      <c r="F70" s="64">
        <f t="shared" si="34"/>
        <v>0</v>
      </c>
      <c r="G70" s="64">
        <f t="shared" si="34"/>
        <v>1293219.82</v>
      </c>
      <c r="H70" s="64">
        <f t="shared" si="34"/>
        <v>0</v>
      </c>
      <c r="I70" s="64">
        <f t="shared" si="34"/>
        <v>1293219.82</v>
      </c>
    </row>
    <row r="71" spans="1:9" s="16" customFormat="1" ht="12.75">
      <c r="A71" s="6" t="s">
        <v>164</v>
      </c>
      <c r="B71" s="5" t="s">
        <v>163</v>
      </c>
      <c r="C71" s="66">
        <f aca="true" t="shared" si="35" ref="C71:I71">C72</f>
        <v>206024</v>
      </c>
      <c r="D71" s="66">
        <f t="shared" si="35"/>
        <v>0</v>
      </c>
      <c r="E71" s="66">
        <f t="shared" si="35"/>
        <v>206024</v>
      </c>
      <c r="F71" s="66">
        <f t="shared" si="35"/>
        <v>0</v>
      </c>
      <c r="G71" s="66">
        <f t="shared" si="35"/>
        <v>206024</v>
      </c>
      <c r="H71" s="66">
        <f t="shared" si="35"/>
        <v>0</v>
      </c>
      <c r="I71" s="66">
        <f t="shared" si="35"/>
        <v>206024</v>
      </c>
    </row>
    <row r="72" spans="1:9" ht="25.5">
      <c r="A72" s="4" t="s">
        <v>162</v>
      </c>
      <c r="B72" s="3" t="s">
        <v>161</v>
      </c>
      <c r="C72" s="67">
        <f aca="true" t="shared" si="36" ref="C72:I72">C73</f>
        <v>206024</v>
      </c>
      <c r="D72" s="67">
        <f t="shared" si="36"/>
        <v>0</v>
      </c>
      <c r="E72" s="67">
        <f t="shared" si="36"/>
        <v>206024</v>
      </c>
      <c r="F72" s="67">
        <f t="shared" si="36"/>
        <v>0</v>
      </c>
      <c r="G72" s="67">
        <f t="shared" si="36"/>
        <v>206024</v>
      </c>
      <c r="H72" s="67">
        <f t="shared" si="36"/>
        <v>0</v>
      </c>
      <c r="I72" s="67">
        <f t="shared" si="36"/>
        <v>206024</v>
      </c>
    </row>
    <row r="73" spans="1:9" ht="38.25">
      <c r="A73" s="4" t="s">
        <v>160</v>
      </c>
      <c r="B73" s="3" t="s">
        <v>159</v>
      </c>
      <c r="C73" s="67">
        <v>206024</v>
      </c>
      <c r="D73" s="67">
        <f>E73-C73</f>
        <v>0</v>
      </c>
      <c r="E73" s="67">
        <v>206024</v>
      </c>
      <c r="F73" s="67">
        <f>G73-E73</f>
        <v>0</v>
      </c>
      <c r="G73" s="67">
        <v>206024</v>
      </c>
      <c r="H73" s="67">
        <f>I73-G73</f>
        <v>0</v>
      </c>
      <c r="I73" s="67">
        <v>206024</v>
      </c>
    </row>
    <row r="74" spans="1:9" ht="25.5">
      <c r="A74" s="6" t="s">
        <v>20</v>
      </c>
      <c r="B74" s="5" t="s">
        <v>19</v>
      </c>
      <c r="C74" s="66">
        <f aca="true" t="shared" si="37" ref="C74:I74">C77+C75</f>
        <v>1087195.82</v>
      </c>
      <c r="D74" s="66">
        <f t="shared" si="37"/>
        <v>0</v>
      </c>
      <c r="E74" s="66">
        <f t="shared" si="37"/>
        <v>1087195.82</v>
      </c>
      <c r="F74" s="66">
        <f t="shared" si="37"/>
        <v>0</v>
      </c>
      <c r="G74" s="66">
        <f t="shared" si="37"/>
        <v>1087195.82</v>
      </c>
      <c r="H74" s="66">
        <f t="shared" si="37"/>
        <v>0</v>
      </c>
      <c r="I74" s="66">
        <f t="shared" si="37"/>
        <v>1087195.82</v>
      </c>
    </row>
    <row r="75" spans="1:9" ht="38.25">
      <c r="A75" s="4" t="s">
        <v>108</v>
      </c>
      <c r="B75" s="3" t="s">
        <v>109</v>
      </c>
      <c r="C75" s="67">
        <f aca="true" t="shared" si="38" ref="C75:I75">C76</f>
        <v>282646.94</v>
      </c>
      <c r="D75" s="67">
        <f t="shared" si="38"/>
        <v>0</v>
      </c>
      <c r="E75" s="67">
        <f t="shared" si="38"/>
        <v>282646.94</v>
      </c>
      <c r="F75" s="67">
        <f t="shared" si="38"/>
        <v>0</v>
      </c>
      <c r="G75" s="67">
        <f t="shared" si="38"/>
        <v>282646.94</v>
      </c>
      <c r="H75" s="67">
        <f t="shared" si="38"/>
        <v>0</v>
      </c>
      <c r="I75" s="67">
        <f t="shared" si="38"/>
        <v>282646.94</v>
      </c>
    </row>
    <row r="76" spans="1:9" ht="38.25">
      <c r="A76" s="4" t="s">
        <v>110</v>
      </c>
      <c r="B76" s="3" t="s">
        <v>1</v>
      </c>
      <c r="C76" s="67">
        <v>282646.94</v>
      </c>
      <c r="D76" s="67">
        <f>E76-C76</f>
        <v>0</v>
      </c>
      <c r="E76" s="67">
        <v>282646.94</v>
      </c>
      <c r="F76" s="67">
        <f>G76-E76</f>
        <v>0</v>
      </c>
      <c r="G76" s="67">
        <v>282646.94</v>
      </c>
      <c r="H76" s="67">
        <f>I76-G76</f>
        <v>0</v>
      </c>
      <c r="I76" s="67">
        <v>282646.94</v>
      </c>
    </row>
    <row r="77" spans="1:9" ht="25.5">
      <c r="A77" s="4" t="s">
        <v>111</v>
      </c>
      <c r="B77" s="3" t="s">
        <v>112</v>
      </c>
      <c r="C77" s="67">
        <f aca="true" t="shared" si="39" ref="C77:I77">C78</f>
        <v>804548.88</v>
      </c>
      <c r="D77" s="67">
        <f t="shared" si="39"/>
        <v>0</v>
      </c>
      <c r="E77" s="67">
        <f t="shared" si="39"/>
        <v>804548.88</v>
      </c>
      <c r="F77" s="67">
        <f t="shared" si="39"/>
        <v>0</v>
      </c>
      <c r="G77" s="67">
        <f t="shared" si="39"/>
        <v>804548.88</v>
      </c>
      <c r="H77" s="67">
        <f t="shared" si="39"/>
        <v>0</v>
      </c>
      <c r="I77" s="67">
        <f t="shared" si="39"/>
        <v>804548.88</v>
      </c>
    </row>
    <row r="78" spans="1:9" ht="25.5">
      <c r="A78" s="4" t="s">
        <v>21</v>
      </c>
      <c r="B78" s="3" t="s">
        <v>9</v>
      </c>
      <c r="C78" s="67">
        <v>804548.88</v>
      </c>
      <c r="D78" s="67">
        <f>E78-C78</f>
        <v>0</v>
      </c>
      <c r="E78" s="67">
        <v>804548.88</v>
      </c>
      <c r="F78" s="67">
        <f>G78-E78</f>
        <v>0</v>
      </c>
      <c r="G78" s="67">
        <v>804548.88</v>
      </c>
      <c r="H78" s="67">
        <f>I78-G78</f>
        <v>0</v>
      </c>
      <c r="I78" s="67">
        <v>804548.88</v>
      </c>
    </row>
    <row r="79" spans="1:9" ht="25.5">
      <c r="A79" s="10" t="s">
        <v>113</v>
      </c>
      <c r="B79" s="24" t="s">
        <v>114</v>
      </c>
      <c r="C79" s="64">
        <f aca="true" t="shared" si="40" ref="C79:I81">C80</f>
        <v>14156777.31</v>
      </c>
      <c r="D79" s="64">
        <f t="shared" si="40"/>
        <v>0</v>
      </c>
      <c r="E79" s="64">
        <f t="shared" si="40"/>
        <v>14156777.31</v>
      </c>
      <c r="F79" s="64">
        <f t="shared" si="40"/>
        <v>0</v>
      </c>
      <c r="G79" s="64">
        <f t="shared" si="40"/>
        <v>14156777.31</v>
      </c>
      <c r="H79" s="64">
        <f t="shared" si="40"/>
        <v>-2000000</v>
      </c>
      <c r="I79" s="64">
        <f t="shared" si="40"/>
        <v>12156777.31</v>
      </c>
    </row>
    <row r="80" spans="1:9" ht="102">
      <c r="A80" s="6" t="s">
        <v>115</v>
      </c>
      <c r="B80" s="8" t="s">
        <v>116</v>
      </c>
      <c r="C80" s="66">
        <f t="shared" si="40"/>
        <v>14156777.31</v>
      </c>
      <c r="D80" s="66">
        <f t="shared" si="40"/>
        <v>0</v>
      </c>
      <c r="E80" s="66">
        <f>E81</f>
        <v>14156777.31</v>
      </c>
      <c r="F80" s="66">
        <f t="shared" si="40"/>
        <v>0</v>
      </c>
      <c r="G80" s="66">
        <f>G81</f>
        <v>14156777.31</v>
      </c>
      <c r="H80" s="66">
        <f t="shared" si="40"/>
        <v>-2000000</v>
      </c>
      <c r="I80" s="66">
        <f>I81</f>
        <v>12156777.31</v>
      </c>
    </row>
    <row r="81" spans="1:9" ht="102">
      <c r="A81" s="4" t="s">
        <v>117</v>
      </c>
      <c r="B81" s="7" t="s">
        <v>118</v>
      </c>
      <c r="C81" s="67">
        <f>C82</f>
        <v>14156777.31</v>
      </c>
      <c r="D81" s="67">
        <f t="shared" si="40"/>
        <v>0</v>
      </c>
      <c r="E81" s="67">
        <f t="shared" si="40"/>
        <v>14156777.31</v>
      </c>
      <c r="F81" s="67">
        <f t="shared" si="40"/>
        <v>0</v>
      </c>
      <c r="G81" s="67">
        <f t="shared" si="40"/>
        <v>14156777.31</v>
      </c>
      <c r="H81" s="67">
        <f t="shared" si="40"/>
        <v>-2000000</v>
      </c>
      <c r="I81" s="67">
        <f t="shared" si="40"/>
        <v>12156777.31</v>
      </c>
    </row>
    <row r="82" spans="1:9" ht="102">
      <c r="A82" s="4" t="s">
        <v>119</v>
      </c>
      <c r="B82" s="7" t="s">
        <v>6</v>
      </c>
      <c r="C82" s="67">
        <v>14156777.31</v>
      </c>
      <c r="D82" s="67">
        <f>E82-C82</f>
        <v>0</v>
      </c>
      <c r="E82" s="67">
        <v>14156777.31</v>
      </c>
      <c r="F82" s="67">
        <f>G82-E82</f>
        <v>0</v>
      </c>
      <c r="G82" s="67">
        <v>14156777.31</v>
      </c>
      <c r="H82" s="67">
        <f>I82-G82</f>
        <v>-2000000</v>
      </c>
      <c r="I82" s="67">
        <v>12156777.31</v>
      </c>
    </row>
    <row r="83" spans="1:9" ht="21.75" customHeight="1">
      <c r="A83" s="10" t="s">
        <v>120</v>
      </c>
      <c r="B83" s="24" t="s">
        <v>121</v>
      </c>
      <c r="C83" s="64">
        <f>C84+C115+C120+C113</f>
        <v>4100552.89</v>
      </c>
      <c r="D83" s="64">
        <f aca="true" t="shared" si="41" ref="D83:I83">D84+D115+D120+D113</f>
        <v>0</v>
      </c>
      <c r="E83" s="64">
        <f t="shared" si="41"/>
        <v>4100552.89</v>
      </c>
      <c r="F83" s="64">
        <f t="shared" si="41"/>
        <v>-1.1641532182693481E-10</v>
      </c>
      <c r="G83" s="64">
        <f t="shared" si="41"/>
        <v>4100552.89</v>
      </c>
      <c r="H83" s="64">
        <f t="shared" si="41"/>
        <v>0</v>
      </c>
      <c r="I83" s="64">
        <f t="shared" si="41"/>
        <v>4100552.89</v>
      </c>
    </row>
    <row r="84" spans="1:9" ht="48" customHeight="1">
      <c r="A84" s="48" t="s">
        <v>287</v>
      </c>
      <c r="B84" s="52" t="s">
        <v>392</v>
      </c>
      <c r="C84" s="66">
        <f aca="true" t="shared" si="42" ref="C84:I84">C85+C87+C96+C109+C89+C92+C94+C98+C100+C102+C104+C106+C111</f>
        <v>800700</v>
      </c>
      <c r="D84" s="66">
        <f t="shared" si="42"/>
        <v>500</v>
      </c>
      <c r="E84" s="66">
        <f t="shared" si="42"/>
        <v>801200</v>
      </c>
      <c r="F84" s="66">
        <f t="shared" si="42"/>
        <v>101820</v>
      </c>
      <c r="G84" s="66">
        <f t="shared" si="42"/>
        <v>903020</v>
      </c>
      <c r="H84" s="66">
        <f t="shared" si="42"/>
        <v>20000</v>
      </c>
      <c r="I84" s="66">
        <f t="shared" si="42"/>
        <v>923020</v>
      </c>
    </row>
    <row r="85" spans="1:9" ht="72" customHeight="1">
      <c r="A85" s="50" t="s">
        <v>288</v>
      </c>
      <c r="B85" s="53" t="s">
        <v>292</v>
      </c>
      <c r="C85" s="67">
        <f aca="true" t="shared" si="43" ref="C85:I85">C86</f>
        <v>136000</v>
      </c>
      <c r="D85" s="67">
        <f t="shared" si="43"/>
        <v>0</v>
      </c>
      <c r="E85" s="67">
        <f t="shared" si="43"/>
        <v>136000</v>
      </c>
      <c r="F85" s="67">
        <f t="shared" si="43"/>
        <v>0</v>
      </c>
      <c r="G85" s="67">
        <f t="shared" si="43"/>
        <v>136000</v>
      </c>
      <c r="H85" s="67">
        <f t="shared" si="43"/>
        <v>-54300</v>
      </c>
      <c r="I85" s="67">
        <f t="shared" si="43"/>
        <v>81700</v>
      </c>
    </row>
    <row r="86" spans="1:9" ht="89.25">
      <c r="A86" s="50" t="s">
        <v>289</v>
      </c>
      <c r="B86" s="53" t="s">
        <v>293</v>
      </c>
      <c r="C86" s="67">
        <v>136000</v>
      </c>
      <c r="D86" s="67">
        <f>E86-C86</f>
        <v>0</v>
      </c>
      <c r="E86" s="67">
        <v>136000</v>
      </c>
      <c r="F86" s="67">
        <f>G86-E86</f>
        <v>0</v>
      </c>
      <c r="G86" s="67">
        <v>136000</v>
      </c>
      <c r="H86" s="67">
        <f>I86-G86</f>
        <v>-54300</v>
      </c>
      <c r="I86" s="67">
        <v>81700</v>
      </c>
    </row>
    <row r="87" spans="1:9" ht="89.25">
      <c r="A87" s="50" t="s">
        <v>290</v>
      </c>
      <c r="B87" s="53" t="s">
        <v>294</v>
      </c>
      <c r="C87" s="67">
        <f aca="true" t="shared" si="44" ref="C87:I87">C88</f>
        <v>5100</v>
      </c>
      <c r="D87" s="67">
        <f t="shared" si="44"/>
        <v>0</v>
      </c>
      <c r="E87" s="67">
        <f t="shared" si="44"/>
        <v>5100</v>
      </c>
      <c r="F87" s="67">
        <f t="shared" si="44"/>
        <v>7000</v>
      </c>
      <c r="G87" s="67">
        <f t="shared" si="44"/>
        <v>12100</v>
      </c>
      <c r="H87" s="67">
        <f t="shared" si="44"/>
        <v>5000</v>
      </c>
      <c r="I87" s="67">
        <f t="shared" si="44"/>
        <v>17100</v>
      </c>
    </row>
    <row r="88" spans="1:9" ht="119.25" customHeight="1">
      <c r="A88" s="50" t="s">
        <v>291</v>
      </c>
      <c r="B88" s="53" t="s">
        <v>295</v>
      </c>
      <c r="C88" s="67">
        <v>5100</v>
      </c>
      <c r="D88" s="67">
        <f>E88-C88</f>
        <v>0</v>
      </c>
      <c r="E88" s="67">
        <v>5100</v>
      </c>
      <c r="F88" s="67">
        <f>G88-E88</f>
        <v>7000</v>
      </c>
      <c r="G88" s="67">
        <v>12100</v>
      </c>
      <c r="H88" s="67">
        <f>I88-G88</f>
        <v>5000</v>
      </c>
      <c r="I88" s="67">
        <v>17100</v>
      </c>
    </row>
    <row r="89" spans="1:9" ht="68.25" customHeight="1">
      <c r="A89" s="50" t="s">
        <v>338</v>
      </c>
      <c r="B89" s="79" t="s">
        <v>340</v>
      </c>
      <c r="C89" s="67">
        <f>C90+C91</f>
        <v>1100</v>
      </c>
      <c r="D89" s="67">
        <f aca="true" t="shared" si="45" ref="D89:I89">D90+D91</f>
        <v>0</v>
      </c>
      <c r="E89" s="67">
        <f t="shared" si="45"/>
        <v>1100</v>
      </c>
      <c r="F89" s="67">
        <f t="shared" si="45"/>
        <v>42020</v>
      </c>
      <c r="G89" s="67">
        <f t="shared" si="45"/>
        <v>43120</v>
      </c>
      <c r="H89" s="67">
        <f t="shared" si="45"/>
        <v>27700</v>
      </c>
      <c r="I89" s="67">
        <f t="shared" si="45"/>
        <v>70820</v>
      </c>
    </row>
    <row r="90" spans="1:9" ht="93" customHeight="1">
      <c r="A90" s="50" t="s">
        <v>339</v>
      </c>
      <c r="B90" s="79" t="s">
        <v>341</v>
      </c>
      <c r="C90" s="67">
        <v>1100</v>
      </c>
      <c r="D90" s="67">
        <f>E90-C90</f>
        <v>0</v>
      </c>
      <c r="E90" s="67">
        <v>1100</v>
      </c>
      <c r="F90" s="67">
        <f>G90-E90</f>
        <v>2020</v>
      </c>
      <c r="G90" s="67">
        <v>3120</v>
      </c>
      <c r="H90" s="67">
        <f>I90-G90</f>
        <v>1700</v>
      </c>
      <c r="I90" s="67">
        <v>4820</v>
      </c>
    </row>
    <row r="91" spans="1:9" ht="93" customHeight="1">
      <c r="A91" s="50" t="s">
        <v>413</v>
      </c>
      <c r="B91" s="79" t="s">
        <v>414</v>
      </c>
      <c r="C91" s="67">
        <v>0</v>
      </c>
      <c r="D91" s="67">
        <f>E91-C91</f>
        <v>0</v>
      </c>
      <c r="E91" s="67">
        <v>0</v>
      </c>
      <c r="F91" s="67">
        <f>G91-E91</f>
        <v>40000</v>
      </c>
      <c r="G91" s="67">
        <v>40000</v>
      </c>
      <c r="H91" s="67">
        <f>I91-G91</f>
        <v>26000</v>
      </c>
      <c r="I91" s="67">
        <v>66000</v>
      </c>
    </row>
    <row r="92" spans="1:9" ht="78" customHeight="1">
      <c r="A92" s="50" t="s">
        <v>342</v>
      </c>
      <c r="B92" s="79" t="s">
        <v>344</v>
      </c>
      <c r="C92" s="67">
        <f aca="true" t="shared" si="46" ref="C92:I92">C93</f>
        <v>0</v>
      </c>
      <c r="D92" s="67">
        <f t="shared" si="46"/>
        <v>0</v>
      </c>
      <c r="E92" s="67">
        <f t="shared" si="46"/>
        <v>0</v>
      </c>
      <c r="F92" s="67">
        <f t="shared" si="46"/>
        <v>0</v>
      </c>
      <c r="G92" s="67">
        <f t="shared" si="46"/>
        <v>0</v>
      </c>
      <c r="H92" s="67">
        <f t="shared" si="46"/>
        <v>2100</v>
      </c>
      <c r="I92" s="67">
        <f t="shared" si="46"/>
        <v>2100</v>
      </c>
    </row>
    <row r="93" spans="1:9" ht="114" customHeight="1">
      <c r="A93" s="50" t="s">
        <v>343</v>
      </c>
      <c r="B93" s="79" t="s">
        <v>345</v>
      </c>
      <c r="C93" s="67">
        <v>0</v>
      </c>
      <c r="D93" s="67">
        <f>E93-C93</f>
        <v>0</v>
      </c>
      <c r="E93" s="67">
        <v>0</v>
      </c>
      <c r="F93" s="67">
        <f>G93-E93</f>
        <v>0</v>
      </c>
      <c r="G93" s="67">
        <v>0</v>
      </c>
      <c r="H93" s="67">
        <f>I93-G93</f>
        <v>2100</v>
      </c>
      <c r="I93" s="67">
        <v>2100</v>
      </c>
    </row>
    <row r="94" spans="1:9" ht="71.25" customHeight="1" hidden="1">
      <c r="A94" s="50" t="s">
        <v>346</v>
      </c>
      <c r="B94" s="79" t="s">
        <v>348</v>
      </c>
      <c r="C94" s="67">
        <f aca="true" t="shared" si="47" ref="C94:I94">C95</f>
        <v>0</v>
      </c>
      <c r="D94" s="67">
        <f t="shared" si="47"/>
        <v>0</v>
      </c>
      <c r="E94" s="67">
        <f t="shared" si="47"/>
        <v>0</v>
      </c>
      <c r="F94" s="67">
        <f t="shared" si="47"/>
        <v>0</v>
      </c>
      <c r="G94" s="67">
        <f t="shared" si="47"/>
        <v>0</v>
      </c>
      <c r="H94" s="67">
        <f t="shared" si="47"/>
        <v>0</v>
      </c>
      <c r="I94" s="67">
        <f t="shared" si="47"/>
        <v>0</v>
      </c>
    </row>
    <row r="95" spans="1:9" ht="111" customHeight="1" hidden="1">
      <c r="A95" s="50" t="s">
        <v>347</v>
      </c>
      <c r="B95" s="79" t="s">
        <v>349</v>
      </c>
      <c r="C95" s="67">
        <v>0</v>
      </c>
      <c r="D95" s="67">
        <f>E95-C95</f>
        <v>0</v>
      </c>
      <c r="E95" s="67">
        <v>0</v>
      </c>
      <c r="F95" s="67">
        <f>G95-E95</f>
        <v>0</v>
      </c>
      <c r="G95" s="67">
        <v>0</v>
      </c>
      <c r="H95" s="67">
        <f>I95-G95</f>
        <v>0</v>
      </c>
      <c r="I95" s="67">
        <v>0</v>
      </c>
    </row>
    <row r="96" spans="1:9" ht="67.5" customHeight="1">
      <c r="A96" s="50" t="s">
        <v>415</v>
      </c>
      <c r="B96" s="79" t="s">
        <v>417</v>
      </c>
      <c r="C96" s="67">
        <f aca="true" t="shared" si="48" ref="C96:I96">C97</f>
        <v>0</v>
      </c>
      <c r="D96" s="67">
        <f t="shared" si="48"/>
        <v>0</v>
      </c>
      <c r="E96" s="67">
        <f t="shared" si="48"/>
        <v>0</v>
      </c>
      <c r="F96" s="67">
        <f t="shared" si="48"/>
        <v>1500</v>
      </c>
      <c r="G96" s="67">
        <f t="shared" si="48"/>
        <v>1500</v>
      </c>
      <c r="H96" s="67">
        <f t="shared" si="48"/>
        <v>0</v>
      </c>
      <c r="I96" s="67">
        <f t="shared" si="48"/>
        <v>1500</v>
      </c>
    </row>
    <row r="97" spans="1:9" ht="89.25">
      <c r="A97" s="50" t="s">
        <v>416</v>
      </c>
      <c r="B97" s="79" t="s">
        <v>418</v>
      </c>
      <c r="C97" s="67">
        <v>0</v>
      </c>
      <c r="D97" s="67">
        <f>E97-C97</f>
        <v>0</v>
      </c>
      <c r="E97" s="67">
        <v>0</v>
      </c>
      <c r="F97" s="67">
        <f>G97-E97</f>
        <v>1500</v>
      </c>
      <c r="G97" s="67">
        <v>1500</v>
      </c>
      <c r="H97" s="67">
        <f>I97-G97</f>
        <v>0</v>
      </c>
      <c r="I97" s="67">
        <v>1500</v>
      </c>
    </row>
    <row r="98" spans="1:9" ht="89.25">
      <c r="A98" s="50" t="s">
        <v>350</v>
      </c>
      <c r="B98" s="79" t="s">
        <v>352</v>
      </c>
      <c r="C98" s="67">
        <f aca="true" t="shared" si="49" ref="C98:I98">C99</f>
        <v>56200</v>
      </c>
      <c r="D98" s="67">
        <f t="shared" si="49"/>
        <v>0</v>
      </c>
      <c r="E98" s="67">
        <f t="shared" si="49"/>
        <v>56200</v>
      </c>
      <c r="F98" s="67">
        <f t="shared" si="49"/>
        <v>45800</v>
      </c>
      <c r="G98" s="67">
        <f t="shared" si="49"/>
        <v>102000</v>
      </c>
      <c r="H98" s="67">
        <f t="shared" si="49"/>
        <v>0</v>
      </c>
      <c r="I98" s="67">
        <f t="shared" si="49"/>
        <v>102000</v>
      </c>
    </row>
    <row r="99" spans="1:9" ht="114.75">
      <c r="A99" s="50" t="s">
        <v>351</v>
      </c>
      <c r="B99" s="79" t="s">
        <v>353</v>
      </c>
      <c r="C99" s="67">
        <v>56200</v>
      </c>
      <c r="D99" s="67">
        <f>E99-C99</f>
        <v>0</v>
      </c>
      <c r="E99" s="67">
        <v>56200</v>
      </c>
      <c r="F99" s="67">
        <f>G99-E99</f>
        <v>45800</v>
      </c>
      <c r="G99" s="67">
        <v>102000</v>
      </c>
      <c r="H99" s="67">
        <f>I99-G99</f>
        <v>0</v>
      </c>
      <c r="I99" s="67">
        <v>102000</v>
      </c>
    </row>
    <row r="100" spans="1:9" ht="76.5">
      <c r="A100" s="50" t="s">
        <v>354</v>
      </c>
      <c r="B100" s="79" t="s">
        <v>356</v>
      </c>
      <c r="C100" s="67">
        <f aca="true" t="shared" si="50" ref="C100:I100">C101</f>
        <v>4350</v>
      </c>
      <c r="D100" s="67">
        <f t="shared" si="50"/>
        <v>0</v>
      </c>
      <c r="E100" s="67">
        <f t="shared" si="50"/>
        <v>4350</v>
      </c>
      <c r="F100" s="67">
        <f t="shared" si="50"/>
        <v>0</v>
      </c>
      <c r="G100" s="67">
        <f t="shared" si="50"/>
        <v>4350</v>
      </c>
      <c r="H100" s="67">
        <f t="shared" si="50"/>
        <v>0</v>
      </c>
      <c r="I100" s="67">
        <f t="shared" si="50"/>
        <v>4350</v>
      </c>
    </row>
    <row r="101" spans="1:9" ht="140.25">
      <c r="A101" s="50" t="s">
        <v>355</v>
      </c>
      <c r="B101" s="79" t="s">
        <v>357</v>
      </c>
      <c r="C101" s="67">
        <v>4350</v>
      </c>
      <c r="D101" s="67">
        <f>E101-C101</f>
        <v>0</v>
      </c>
      <c r="E101" s="67">
        <v>4350</v>
      </c>
      <c r="F101" s="67">
        <f>G101-E101</f>
        <v>0</v>
      </c>
      <c r="G101" s="67">
        <v>4350</v>
      </c>
      <c r="H101" s="67">
        <f>I101-G101</f>
        <v>0</v>
      </c>
      <c r="I101" s="67">
        <v>4350</v>
      </c>
    </row>
    <row r="102" spans="1:9" ht="76.5">
      <c r="A102" s="50" t="s">
        <v>358</v>
      </c>
      <c r="B102" s="79" t="s">
        <v>360</v>
      </c>
      <c r="C102" s="67">
        <f aca="true" t="shared" si="51" ref="C102:I102">C103</f>
        <v>0</v>
      </c>
      <c r="D102" s="67">
        <f t="shared" si="51"/>
        <v>500</v>
      </c>
      <c r="E102" s="67">
        <f t="shared" si="51"/>
        <v>500</v>
      </c>
      <c r="F102" s="67">
        <f t="shared" si="51"/>
        <v>5500</v>
      </c>
      <c r="G102" s="67">
        <f t="shared" si="51"/>
        <v>6000</v>
      </c>
      <c r="H102" s="67">
        <f t="shared" si="51"/>
        <v>0</v>
      </c>
      <c r="I102" s="67">
        <f t="shared" si="51"/>
        <v>6000</v>
      </c>
    </row>
    <row r="103" spans="1:9" ht="102">
      <c r="A103" s="50" t="s">
        <v>359</v>
      </c>
      <c r="B103" s="79" t="s">
        <v>361</v>
      </c>
      <c r="C103" s="67">
        <v>0</v>
      </c>
      <c r="D103" s="67">
        <f>E103-C103</f>
        <v>500</v>
      </c>
      <c r="E103" s="67">
        <v>500</v>
      </c>
      <c r="F103" s="67">
        <f>G103-E103</f>
        <v>5500</v>
      </c>
      <c r="G103" s="67">
        <v>6000</v>
      </c>
      <c r="H103" s="67">
        <f>I103-G103</f>
        <v>0</v>
      </c>
      <c r="I103" s="67">
        <v>6000</v>
      </c>
    </row>
    <row r="104" spans="1:9" ht="114.75" hidden="1">
      <c r="A104" s="50" t="s">
        <v>362</v>
      </c>
      <c r="B104" s="79" t="s">
        <v>364</v>
      </c>
      <c r="C104" s="67">
        <f aca="true" t="shared" si="52" ref="C104:I104">C105</f>
        <v>0</v>
      </c>
      <c r="D104" s="67">
        <f t="shared" si="52"/>
        <v>0</v>
      </c>
      <c r="E104" s="67">
        <f t="shared" si="52"/>
        <v>0</v>
      </c>
      <c r="F104" s="67">
        <f t="shared" si="52"/>
        <v>0</v>
      </c>
      <c r="G104" s="67">
        <f t="shared" si="52"/>
        <v>0</v>
      </c>
      <c r="H104" s="67">
        <f t="shared" si="52"/>
        <v>0</v>
      </c>
      <c r="I104" s="67">
        <f t="shared" si="52"/>
        <v>0</v>
      </c>
    </row>
    <row r="105" spans="1:9" ht="140.25" hidden="1">
      <c r="A105" s="50" t="s">
        <v>363</v>
      </c>
      <c r="B105" s="79" t="s">
        <v>365</v>
      </c>
      <c r="C105" s="67">
        <v>0</v>
      </c>
      <c r="D105" s="67">
        <f>E105-C105</f>
        <v>0</v>
      </c>
      <c r="E105" s="67">
        <v>0</v>
      </c>
      <c r="F105" s="67">
        <f>G105-E105</f>
        <v>0</v>
      </c>
      <c r="G105" s="67">
        <v>0</v>
      </c>
      <c r="H105" s="67">
        <f>I105-G105</f>
        <v>0</v>
      </c>
      <c r="I105" s="67">
        <v>0</v>
      </c>
    </row>
    <row r="106" spans="1:9" ht="63.75">
      <c r="A106" s="50" t="s">
        <v>366</v>
      </c>
      <c r="B106" s="79" t="s">
        <v>369</v>
      </c>
      <c r="C106" s="67">
        <f aca="true" t="shared" si="53" ref="C106:I106">C107+C108</f>
        <v>386300</v>
      </c>
      <c r="D106" s="67">
        <f t="shared" si="53"/>
        <v>0</v>
      </c>
      <c r="E106" s="67">
        <f t="shared" si="53"/>
        <v>386300</v>
      </c>
      <c r="F106" s="67">
        <f t="shared" si="53"/>
        <v>0</v>
      </c>
      <c r="G106" s="67">
        <f t="shared" si="53"/>
        <v>386300</v>
      </c>
      <c r="H106" s="67">
        <f t="shared" si="53"/>
        <v>0</v>
      </c>
      <c r="I106" s="67">
        <f t="shared" si="53"/>
        <v>386300</v>
      </c>
    </row>
    <row r="107" spans="1:9" ht="89.25">
      <c r="A107" s="50" t="s">
        <v>367</v>
      </c>
      <c r="B107" s="79" t="s">
        <v>370</v>
      </c>
      <c r="C107" s="67">
        <v>385600</v>
      </c>
      <c r="D107" s="67">
        <f>E107-C107</f>
        <v>0</v>
      </c>
      <c r="E107" s="67">
        <v>385600</v>
      </c>
      <c r="F107" s="67">
        <f>G107-E107</f>
        <v>0</v>
      </c>
      <c r="G107" s="67">
        <v>385600</v>
      </c>
      <c r="H107" s="67">
        <f>I107-G107</f>
        <v>0</v>
      </c>
      <c r="I107" s="67">
        <v>385600</v>
      </c>
    </row>
    <row r="108" spans="1:9" ht="89.25">
      <c r="A108" s="50" t="s">
        <v>368</v>
      </c>
      <c r="B108" s="79" t="s">
        <v>371</v>
      </c>
      <c r="C108" s="67">
        <v>700</v>
      </c>
      <c r="D108" s="67">
        <f>E108-C108</f>
        <v>0</v>
      </c>
      <c r="E108" s="67">
        <v>700</v>
      </c>
      <c r="F108" s="67">
        <f>G108-E108</f>
        <v>0</v>
      </c>
      <c r="G108" s="67">
        <v>700</v>
      </c>
      <c r="H108" s="67">
        <f>I108-G108</f>
        <v>0</v>
      </c>
      <c r="I108" s="67">
        <v>700</v>
      </c>
    </row>
    <row r="109" spans="1:9" ht="76.5">
      <c r="A109" s="50" t="s">
        <v>296</v>
      </c>
      <c r="B109" s="53" t="s">
        <v>298</v>
      </c>
      <c r="C109" s="67">
        <f aca="true" t="shared" si="54" ref="C109:I109">C110</f>
        <v>211650</v>
      </c>
      <c r="D109" s="67">
        <f t="shared" si="54"/>
        <v>0</v>
      </c>
      <c r="E109" s="67">
        <f t="shared" si="54"/>
        <v>211650</v>
      </c>
      <c r="F109" s="67">
        <f t="shared" si="54"/>
        <v>0</v>
      </c>
      <c r="G109" s="67">
        <f t="shared" si="54"/>
        <v>211650</v>
      </c>
      <c r="H109" s="67">
        <f t="shared" si="54"/>
        <v>0</v>
      </c>
      <c r="I109" s="67">
        <f t="shared" si="54"/>
        <v>211650</v>
      </c>
    </row>
    <row r="110" spans="1:9" ht="102">
      <c r="A110" s="50" t="s">
        <v>297</v>
      </c>
      <c r="B110" s="53" t="s">
        <v>299</v>
      </c>
      <c r="C110" s="71">
        <v>211650</v>
      </c>
      <c r="D110" s="67">
        <f>E110-C110</f>
        <v>0</v>
      </c>
      <c r="E110" s="67">
        <v>211650</v>
      </c>
      <c r="F110" s="67">
        <f>G110-E110</f>
        <v>0</v>
      </c>
      <c r="G110" s="67">
        <v>211650</v>
      </c>
      <c r="H110" s="67">
        <f>I110-G110</f>
        <v>0</v>
      </c>
      <c r="I110" s="67">
        <v>211650</v>
      </c>
    </row>
    <row r="111" spans="1:9" ht="140.25">
      <c r="A111" s="50" t="s">
        <v>372</v>
      </c>
      <c r="B111" s="79" t="s">
        <v>374</v>
      </c>
      <c r="C111" s="67">
        <f aca="true" t="shared" si="55" ref="C111:I113">C112</f>
        <v>0</v>
      </c>
      <c r="D111" s="67">
        <f t="shared" si="55"/>
        <v>0</v>
      </c>
      <c r="E111" s="67">
        <f t="shared" si="55"/>
        <v>0</v>
      </c>
      <c r="F111" s="67">
        <f t="shared" si="55"/>
        <v>0</v>
      </c>
      <c r="G111" s="67">
        <f t="shared" si="55"/>
        <v>0</v>
      </c>
      <c r="H111" s="67">
        <f t="shared" si="55"/>
        <v>39500</v>
      </c>
      <c r="I111" s="67">
        <f t="shared" si="55"/>
        <v>39500</v>
      </c>
    </row>
    <row r="112" spans="1:9" ht="165.75">
      <c r="A112" s="50" t="s">
        <v>373</v>
      </c>
      <c r="B112" s="79" t="s">
        <v>375</v>
      </c>
      <c r="C112" s="67">
        <v>0</v>
      </c>
      <c r="D112" s="67">
        <f>E112-C112</f>
        <v>0</v>
      </c>
      <c r="E112" s="67">
        <v>0</v>
      </c>
      <c r="F112" s="67">
        <f>G112-E112</f>
        <v>0</v>
      </c>
      <c r="G112" s="67">
        <v>0</v>
      </c>
      <c r="H112" s="67">
        <f>I112-G112</f>
        <v>39500</v>
      </c>
      <c r="I112" s="67">
        <v>39500</v>
      </c>
    </row>
    <row r="113" spans="1:9" ht="51">
      <c r="A113" s="86" t="s">
        <v>388</v>
      </c>
      <c r="B113" s="78" t="s">
        <v>389</v>
      </c>
      <c r="C113" s="67">
        <f t="shared" si="55"/>
        <v>80000</v>
      </c>
      <c r="D113" s="67">
        <f t="shared" si="55"/>
        <v>0</v>
      </c>
      <c r="E113" s="67">
        <f t="shared" si="55"/>
        <v>80000</v>
      </c>
      <c r="F113" s="67">
        <f t="shared" si="55"/>
        <v>60000</v>
      </c>
      <c r="G113" s="67">
        <f t="shared" si="55"/>
        <v>140000</v>
      </c>
      <c r="H113" s="67">
        <f t="shared" si="55"/>
        <v>0</v>
      </c>
      <c r="I113" s="67">
        <f t="shared" si="55"/>
        <v>140000</v>
      </c>
    </row>
    <row r="114" spans="1:9" ht="63.75" customHeight="1">
      <c r="A114" s="87" t="s">
        <v>390</v>
      </c>
      <c r="B114" s="79" t="s">
        <v>391</v>
      </c>
      <c r="C114" s="67">
        <v>80000</v>
      </c>
      <c r="D114" s="67">
        <f>E114-C114</f>
        <v>0</v>
      </c>
      <c r="E114" s="67">
        <v>80000</v>
      </c>
      <c r="F114" s="67">
        <f>G114-E114</f>
        <v>60000</v>
      </c>
      <c r="G114" s="67">
        <v>140000</v>
      </c>
      <c r="H114" s="67">
        <f>I114-G114</f>
        <v>0</v>
      </c>
      <c r="I114" s="67">
        <v>140000</v>
      </c>
    </row>
    <row r="115" spans="1:9" ht="140.25">
      <c r="A115" s="48" t="s">
        <v>380</v>
      </c>
      <c r="B115" s="78" t="s">
        <v>381</v>
      </c>
      <c r="C115" s="66">
        <f aca="true" t="shared" si="56" ref="C115:I115">C116+C118</f>
        <v>177120.4</v>
      </c>
      <c r="D115" s="66">
        <f t="shared" si="56"/>
        <v>300000</v>
      </c>
      <c r="E115" s="66">
        <f t="shared" si="56"/>
        <v>477120.4</v>
      </c>
      <c r="F115" s="66">
        <f t="shared" si="56"/>
        <v>197879.59999999998</v>
      </c>
      <c r="G115" s="66">
        <f t="shared" si="56"/>
        <v>675000</v>
      </c>
      <c r="H115" s="66">
        <f t="shared" si="56"/>
        <v>1505315</v>
      </c>
      <c r="I115" s="66">
        <f t="shared" si="56"/>
        <v>2180315</v>
      </c>
    </row>
    <row r="116" spans="1:9" ht="76.5">
      <c r="A116" s="48" t="s">
        <v>376</v>
      </c>
      <c r="B116" s="78" t="s">
        <v>378</v>
      </c>
      <c r="C116" s="62">
        <f aca="true" t="shared" si="57" ref="C116:I116">C117</f>
        <v>0</v>
      </c>
      <c r="D116" s="62">
        <f t="shared" si="57"/>
        <v>100000</v>
      </c>
      <c r="E116" s="62">
        <f t="shared" si="57"/>
        <v>100000</v>
      </c>
      <c r="F116" s="62">
        <f t="shared" si="57"/>
        <v>75000</v>
      </c>
      <c r="G116" s="62">
        <f t="shared" si="57"/>
        <v>175000</v>
      </c>
      <c r="H116" s="62">
        <f t="shared" si="57"/>
        <v>745315</v>
      </c>
      <c r="I116" s="62">
        <f t="shared" si="57"/>
        <v>920315</v>
      </c>
    </row>
    <row r="117" spans="1:9" ht="89.25">
      <c r="A117" s="50" t="s">
        <v>377</v>
      </c>
      <c r="B117" s="79" t="s">
        <v>379</v>
      </c>
      <c r="C117" s="71">
        <v>0</v>
      </c>
      <c r="D117" s="67">
        <f>E117-C117</f>
        <v>100000</v>
      </c>
      <c r="E117" s="67">
        <v>100000</v>
      </c>
      <c r="F117" s="67">
        <f>G117-E117</f>
        <v>75000</v>
      </c>
      <c r="G117" s="67">
        <v>175000</v>
      </c>
      <c r="H117" s="67">
        <f>I117-G117</f>
        <v>745315</v>
      </c>
      <c r="I117" s="67">
        <v>920315</v>
      </c>
    </row>
    <row r="118" spans="1:9" ht="114" customHeight="1">
      <c r="A118" s="48" t="s">
        <v>300</v>
      </c>
      <c r="B118" s="52" t="s">
        <v>305</v>
      </c>
      <c r="C118" s="62">
        <f aca="true" t="shared" si="58" ref="C118:I118">C119</f>
        <v>177120.4</v>
      </c>
      <c r="D118" s="62">
        <f t="shared" si="58"/>
        <v>200000.00000000003</v>
      </c>
      <c r="E118" s="62">
        <f t="shared" si="58"/>
        <v>377120.4</v>
      </c>
      <c r="F118" s="62">
        <f t="shared" si="58"/>
        <v>122879.59999999998</v>
      </c>
      <c r="G118" s="62">
        <f t="shared" si="58"/>
        <v>500000</v>
      </c>
      <c r="H118" s="62">
        <f t="shared" si="58"/>
        <v>760000</v>
      </c>
      <c r="I118" s="62">
        <f t="shared" si="58"/>
        <v>1260000</v>
      </c>
    </row>
    <row r="119" spans="1:9" ht="88.5" customHeight="1">
      <c r="A119" s="50" t="s">
        <v>301</v>
      </c>
      <c r="B119" s="53" t="s">
        <v>306</v>
      </c>
      <c r="C119" s="71">
        <v>177120.4</v>
      </c>
      <c r="D119" s="67">
        <f>E119-C119</f>
        <v>200000.00000000003</v>
      </c>
      <c r="E119" s="67">
        <v>377120.4</v>
      </c>
      <c r="F119" s="67">
        <f>G119-E119</f>
        <v>122879.59999999998</v>
      </c>
      <c r="G119" s="67">
        <v>500000</v>
      </c>
      <c r="H119" s="67">
        <f>I119-G119</f>
        <v>760000</v>
      </c>
      <c r="I119" s="67">
        <v>1260000</v>
      </c>
    </row>
    <row r="120" spans="1:9" ht="31.5" customHeight="1">
      <c r="A120" s="48" t="s">
        <v>302</v>
      </c>
      <c r="B120" s="52" t="s">
        <v>307</v>
      </c>
      <c r="C120" s="62">
        <f aca="true" t="shared" si="59" ref="C120:I120">C121</f>
        <v>3042732.49</v>
      </c>
      <c r="D120" s="62">
        <f t="shared" si="59"/>
        <v>-300500</v>
      </c>
      <c r="E120" s="62">
        <f t="shared" si="59"/>
        <v>2742232.49</v>
      </c>
      <c r="F120" s="62">
        <f t="shared" si="59"/>
        <v>-359699.6000000001</v>
      </c>
      <c r="G120" s="62">
        <f t="shared" si="59"/>
        <v>2382532.89</v>
      </c>
      <c r="H120" s="62">
        <f t="shared" si="59"/>
        <v>-1525315</v>
      </c>
      <c r="I120" s="62">
        <f t="shared" si="59"/>
        <v>857217.89</v>
      </c>
    </row>
    <row r="121" spans="1:9" ht="99.75" customHeight="1">
      <c r="A121" s="50" t="s">
        <v>303</v>
      </c>
      <c r="B121" s="53" t="s">
        <v>308</v>
      </c>
      <c r="C121" s="67">
        <f aca="true" t="shared" si="60" ref="C121:I121">C122+C123</f>
        <v>3042732.49</v>
      </c>
      <c r="D121" s="67">
        <f t="shared" si="60"/>
        <v>-300500</v>
      </c>
      <c r="E121" s="67">
        <f t="shared" si="60"/>
        <v>2742232.49</v>
      </c>
      <c r="F121" s="67">
        <f t="shared" si="60"/>
        <v>-359699.6000000001</v>
      </c>
      <c r="G121" s="67">
        <f t="shared" si="60"/>
        <v>2382532.89</v>
      </c>
      <c r="H121" s="67">
        <f t="shared" si="60"/>
        <v>-1525315</v>
      </c>
      <c r="I121" s="67">
        <f t="shared" si="60"/>
        <v>857217.89</v>
      </c>
    </row>
    <row r="122" spans="1:9" ht="89.25">
      <c r="A122" s="50" t="s">
        <v>304</v>
      </c>
      <c r="B122" s="53" t="s">
        <v>309</v>
      </c>
      <c r="C122" s="67">
        <v>3042732.49</v>
      </c>
      <c r="D122" s="67">
        <f>E122-C122</f>
        <v>-302330</v>
      </c>
      <c r="E122" s="67">
        <v>2740402.49</v>
      </c>
      <c r="F122" s="67">
        <f>G122-E122</f>
        <v>-361169.6000000001</v>
      </c>
      <c r="G122" s="67">
        <v>2379232.89</v>
      </c>
      <c r="H122" s="67">
        <f>I122-G122</f>
        <v>-1525315</v>
      </c>
      <c r="I122" s="67">
        <v>853917.89</v>
      </c>
    </row>
    <row r="123" spans="1:9" ht="96.75" customHeight="1">
      <c r="A123" s="50" t="s">
        <v>382</v>
      </c>
      <c r="B123" s="53" t="s">
        <v>383</v>
      </c>
      <c r="C123" s="67">
        <v>0</v>
      </c>
      <c r="D123" s="67">
        <f>E123-C123</f>
        <v>1830</v>
      </c>
      <c r="E123" s="67">
        <v>1830</v>
      </c>
      <c r="F123" s="67">
        <f>G123-E123</f>
        <v>1470</v>
      </c>
      <c r="G123" s="67">
        <v>3300</v>
      </c>
      <c r="H123" s="67">
        <f>I123-G123</f>
        <v>0</v>
      </c>
      <c r="I123" s="67">
        <v>3300</v>
      </c>
    </row>
    <row r="124" spans="1:9" ht="12.75">
      <c r="A124" s="10" t="s">
        <v>124</v>
      </c>
      <c r="B124" s="13" t="s">
        <v>125</v>
      </c>
      <c r="C124" s="64">
        <f aca="true" t="shared" si="61" ref="C124:I124">C125</f>
        <v>2148649134.39</v>
      </c>
      <c r="D124" s="64">
        <f t="shared" si="61"/>
        <v>287081994.22</v>
      </c>
      <c r="E124" s="64">
        <f t="shared" si="61"/>
        <v>2435731128.6099997</v>
      </c>
      <c r="F124" s="64">
        <f t="shared" si="61"/>
        <v>7142819.670000009</v>
      </c>
      <c r="G124" s="64">
        <f t="shared" si="61"/>
        <v>2442873948.28</v>
      </c>
      <c r="H124" s="64">
        <f t="shared" si="61"/>
        <v>148157788.18</v>
      </c>
      <c r="I124" s="64">
        <f t="shared" si="61"/>
        <v>2591031736.46</v>
      </c>
    </row>
    <row r="125" spans="1:9" ht="38.25">
      <c r="A125" s="10" t="s">
        <v>126</v>
      </c>
      <c r="B125" s="11" t="s">
        <v>127</v>
      </c>
      <c r="C125" s="65">
        <f aca="true" t="shared" si="62" ref="C125:I125">C126+C133+C146+C161</f>
        <v>2148649134.39</v>
      </c>
      <c r="D125" s="65">
        <f t="shared" si="62"/>
        <v>287081994.22</v>
      </c>
      <c r="E125" s="65">
        <f t="shared" si="62"/>
        <v>2435731128.6099997</v>
      </c>
      <c r="F125" s="65">
        <f t="shared" si="62"/>
        <v>7142819.670000009</v>
      </c>
      <c r="G125" s="65">
        <f t="shared" si="62"/>
        <v>2442873948.28</v>
      </c>
      <c r="H125" s="65">
        <f t="shared" si="62"/>
        <v>148157788.18</v>
      </c>
      <c r="I125" s="65">
        <f t="shared" si="62"/>
        <v>2591031736.46</v>
      </c>
    </row>
    <row r="126" spans="1:9" ht="25.5">
      <c r="A126" s="10" t="s">
        <v>158</v>
      </c>
      <c r="B126" s="11" t="s">
        <v>128</v>
      </c>
      <c r="C126" s="64">
        <f aca="true" t="shared" si="63" ref="C126:I126">C127+C131+C129</f>
        <v>704911625</v>
      </c>
      <c r="D126" s="64">
        <f t="shared" si="63"/>
        <v>0</v>
      </c>
      <c r="E126" s="64">
        <f t="shared" si="63"/>
        <v>704911625</v>
      </c>
      <c r="F126" s="64">
        <f t="shared" si="63"/>
        <v>0</v>
      </c>
      <c r="G126" s="64">
        <f t="shared" si="63"/>
        <v>704911625</v>
      </c>
      <c r="H126" s="64">
        <f t="shared" si="63"/>
        <v>38408524</v>
      </c>
      <c r="I126" s="64">
        <f t="shared" si="63"/>
        <v>743320149</v>
      </c>
    </row>
    <row r="127" spans="1:9" ht="25.5">
      <c r="A127" s="6" t="s">
        <v>157</v>
      </c>
      <c r="B127" s="8" t="s">
        <v>129</v>
      </c>
      <c r="C127" s="66">
        <f aca="true" t="shared" si="64" ref="C127:I127">C128</f>
        <v>35873900</v>
      </c>
      <c r="D127" s="66">
        <f t="shared" si="64"/>
        <v>0</v>
      </c>
      <c r="E127" s="66">
        <f t="shared" si="64"/>
        <v>35873900</v>
      </c>
      <c r="F127" s="66">
        <f t="shared" si="64"/>
        <v>0</v>
      </c>
      <c r="G127" s="66">
        <f t="shared" si="64"/>
        <v>35873900</v>
      </c>
      <c r="H127" s="66">
        <f t="shared" si="64"/>
        <v>0</v>
      </c>
      <c r="I127" s="66">
        <f t="shared" si="64"/>
        <v>35873900</v>
      </c>
    </row>
    <row r="128" spans="1:9" ht="25.5">
      <c r="A128" s="4" t="s">
        <v>156</v>
      </c>
      <c r="B128" s="7" t="s">
        <v>7</v>
      </c>
      <c r="C128" s="67">
        <v>35873900</v>
      </c>
      <c r="D128" s="67">
        <f>E128-C128</f>
        <v>0</v>
      </c>
      <c r="E128" s="67">
        <v>35873900</v>
      </c>
      <c r="F128" s="67">
        <f>G128-E128</f>
        <v>0</v>
      </c>
      <c r="G128" s="67">
        <v>35873900</v>
      </c>
      <c r="H128" s="67">
        <f>I128-G128</f>
        <v>0</v>
      </c>
      <c r="I128" s="67">
        <v>35873900</v>
      </c>
    </row>
    <row r="129" spans="1:9" ht="38.25">
      <c r="A129" s="6" t="s">
        <v>155</v>
      </c>
      <c r="B129" s="8" t="s">
        <v>123</v>
      </c>
      <c r="C129" s="66">
        <f aca="true" t="shared" si="65" ref="C129:I129">C130</f>
        <v>21311725</v>
      </c>
      <c r="D129" s="66">
        <f t="shared" si="65"/>
        <v>0</v>
      </c>
      <c r="E129" s="66">
        <f t="shared" si="65"/>
        <v>21311725</v>
      </c>
      <c r="F129" s="66">
        <f t="shared" si="65"/>
        <v>0</v>
      </c>
      <c r="G129" s="66">
        <f t="shared" si="65"/>
        <v>21311725</v>
      </c>
      <c r="H129" s="66">
        <f t="shared" si="65"/>
        <v>38408524</v>
      </c>
      <c r="I129" s="66">
        <f t="shared" si="65"/>
        <v>59720249</v>
      </c>
    </row>
    <row r="130" spans="1:9" ht="38.25">
      <c r="A130" s="4" t="s">
        <v>154</v>
      </c>
      <c r="B130" s="7" t="s">
        <v>122</v>
      </c>
      <c r="C130" s="67">
        <v>21311725</v>
      </c>
      <c r="D130" s="67">
        <f>E130-C130</f>
        <v>0</v>
      </c>
      <c r="E130" s="67">
        <v>21311725</v>
      </c>
      <c r="F130" s="67">
        <f>G130-E130</f>
        <v>0</v>
      </c>
      <c r="G130" s="67">
        <v>21311725</v>
      </c>
      <c r="H130" s="67">
        <f>I130-G130</f>
        <v>38408524</v>
      </c>
      <c r="I130" s="67">
        <v>59720249</v>
      </c>
    </row>
    <row r="131" spans="1:9" ht="51">
      <c r="A131" s="6" t="s">
        <v>153</v>
      </c>
      <c r="B131" s="8" t="s">
        <v>130</v>
      </c>
      <c r="C131" s="66">
        <f aca="true" t="shared" si="66" ref="C131:I131">C132</f>
        <v>647726000</v>
      </c>
      <c r="D131" s="66">
        <f t="shared" si="66"/>
        <v>0</v>
      </c>
      <c r="E131" s="66">
        <f t="shared" si="66"/>
        <v>647726000</v>
      </c>
      <c r="F131" s="66">
        <f t="shared" si="66"/>
        <v>0</v>
      </c>
      <c r="G131" s="66">
        <f t="shared" si="66"/>
        <v>647726000</v>
      </c>
      <c r="H131" s="66">
        <f t="shared" si="66"/>
        <v>0</v>
      </c>
      <c r="I131" s="66">
        <f t="shared" si="66"/>
        <v>647726000</v>
      </c>
    </row>
    <row r="132" spans="1:9" ht="63.75">
      <c r="A132" s="4" t="s">
        <v>152</v>
      </c>
      <c r="B132" s="7" t="s">
        <v>8</v>
      </c>
      <c r="C132" s="67">
        <v>647726000</v>
      </c>
      <c r="D132" s="67">
        <f>E132-C132</f>
        <v>0</v>
      </c>
      <c r="E132" s="67">
        <v>647726000</v>
      </c>
      <c r="F132" s="67">
        <f>G132-E132</f>
        <v>0</v>
      </c>
      <c r="G132" s="67">
        <v>647726000</v>
      </c>
      <c r="H132" s="67">
        <f>I132-G132</f>
        <v>0</v>
      </c>
      <c r="I132" s="67">
        <v>647726000</v>
      </c>
    </row>
    <row r="133" spans="1:9" ht="38.25">
      <c r="A133" s="42" t="s">
        <v>260</v>
      </c>
      <c r="B133" s="43" t="s">
        <v>135</v>
      </c>
      <c r="C133" s="68">
        <f>+C134+C138+C144+C136+C140+C142</f>
        <v>204718200.51999998</v>
      </c>
      <c r="D133" s="68">
        <f aca="true" t="shared" si="67" ref="D133:I133">+D134+D138+D144+D136+D140+D142</f>
        <v>80098773.32</v>
      </c>
      <c r="E133" s="68">
        <f t="shared" si="67"/>
        <v>284816973.84</v>
      </c>
      <c r="F133" s="68">
        <f t="shared" si="67"/>
        <v>19052942.540000007</v>
      </c>
      <c r="G133" s="68">
        <f t="shared" si="67"/>
        <v>303869916.38</v>
      </c>
      <c r="H133" s="68">
        <f t="shared" si="67"/>
        <v>40870000</v>
      </c>
      <c r="I133" s="68">
        <f t="shared" si="67"/>
        <v>344739916.38</v>
      </c>
    </row>
    <row r="134" spans="1:9" ht="38.25">
      <c r="A134" s="44" t="s">
        <v>310</v>
      </c>
      <c r="B134" s="45" t="s">
        <v>261</v>
      </c>
      <c r="C134" s="72">
        <f aca="true" t="shared" si="68" ref="C134:I134">C135</f>
        <v>0</v>
      </c>
      <c r="D134" s="72">
        <f t="shared" si="68"/>
        <v>23305560</v>
      </c>
      <c r="E134" s="72">
        <f t="shared" si="68"/>
        <v>23305560</v>
      </c>
      <c r="F134" s="72">
        <f t="shared" si="68"/>
        <v>8232636.670000002</v>
      </c>
      <c r="G134" s="72">
        <f t="shared" si="68"/>
        <v>31538196.67</v>
      </c>
      <c r="H134" s="72">
        <f t="shared" si="68"/>
        <v>0</v>
      </c>
      <c r="I134" s="72">
        <f t="shared" si="68"/>
        <v>31538196.67</v>
      </c>
    </row>
    <row r="135" spans="1:9" ht="38.25">
      <c r="A135" s="2" t="s">
        <v>311</v>
      </c>
      <c r="B135" s="46" t="s">
        <v>262</v>
      </c>
      <c r="C135" s="73">
        <v>0</v>
      </c>
      <c r="D135" s="71">
        <f>E135-C135</f>
        <v>23305560</v>
      </c>
      <c r="E135" s="71">
        <v>23305560</v>
      </c>
      <c r="F135" s="71">
        <f>G135-E135</f>
        <v>8232636.670000002</v>
      </c>
      <c r="G135" s="71">
        <v>31538196.67</v>
      </c>
      <c r="H135" s="71">
        <f>I135-G135</f>
        <v>0</v>
      </c>
      <c r="I135" s="71">
        <v>31538196.67</v>
      </c>
    </row>
    <row r="136" spans="1:9" ht="102">
      <c r="A136" s="44" t="s">
        <v>312</v>
      </c>
      <c r="B136" s="74" t="s">
        <v>314</v>
      </c>
      <c r="C136" s="72">
        <f aca="true" t="shared" si="69" ref="C136:I136">C137</f>
        <v>31982551.31</v>
      </c>
      <c r="D136" s="72">
        <f t="shared" si="69"/>
        <v>20903888.3</v>
      </c>
      <c r="E136" s="72">
        <f t="shared" si="69"/>
        <v>52886439.61</v>
      </c>
      <c r="F136" s="72">
        <f t="shared" si="69"/>
        <v>0</v>
      </c>
      <c r="G136" s="72">
        <f t="shared" si="69"/>
        <v>52886439.61</v>
      </c>
      <c r="H136" s="72">
        <f t="shared" si="69"/>
        <v>0</v>
      </c>
      <c r="I136" s="72">
        <f t="shared" si="69"/>
        <v>52886439.61</v>
      </c>
    </row>
    <row r="137" spans="1:9" ht="102">
      <c r="A137" s="2" t="s">
        <v>313</v>
      </c>
      <c r="B137" s="75" t="s">
        <v>315</v>
      </c>
      <c r="C137" s="73">
        <v>31982551.31</v>
      </c>
      <c r="D137" s="71">
        <f>E137-C137</f>
        <v>20903888.3</v>
      </c>
      <c r="E137" s="71">
        <v>52886439.61</v>
      </c>
      <c r="F137" s="71">
        <f>G137-E137</f>
        <v>0</v>
      </c>
      <c r="G137" s="71">
        <v>52886439.61</v>
      </c>
      <c r="H137" s="71">
        <f>I137-G137</f>
        <v>0</v>
      </c>
      <c r="I137" s="71">
        <v>52886439.61</v>
      </c>
    </row>
    <row r="138" spans="1:9" s="16" customFormat="1" ht="85.5" customHeight="1">
      <c r="A138" s="44" t="s">
        <v>394</v>
      </c>
      <c r="B138" s="74" t="s">
        <v>395</v>
      </c>
      <c r="C138" s="72">
        <f aca="true" t="shared" si="70" ref="C138:I138">C139</f>
        <v>110350</v>
      </c>
      <c r="D138" s="66">
        <f t="shared" si="70"/>
        <v>0</v>
      </c>
      <c r="E138" s="66">
        <f t="shared" si="70"/>
        <v>110350</v>
      </c>
      <c r="F138" s="66">
        <f t="shared" si="70"/>
        <v>-0.27999999999883585</v>
      </c>
      <c r="G138" s="66">
        <f t="shared" si="70"/>
        <v>110349.72</v>
      </c>
      <c r="H138" s="66">
        <f t="shared" si="70"/>
        <v>0</v>
      </c>
      <c r="I138" s="66">
        <f t="shared" si="70"/>
        <v>110349.72</v>
      </c>
    </row>
    <row r="139" spans="1:9" ht="87" customHeight="1">
      <c r="A139" s="2" t="s">
        <v>393</v>
      </c>
      <c r="B139" s="77" t="s">
        <v>396</v>
      </c>
      <c r="C139" s="73">
        <v>110350</v>
      </c>
      <c r="D139" s="67">
        <f>E139-C139</f>
        <v>0</v>
      </c>
      <c r="E139" s="67">
        <v>110350</v>
      </c>
      <c r="F139" s="67">
        <f>G139-E139</f>
        <v>-0.27999999999883585</v>
      </c>
      <c r="G139" s="67">
        <v>110349.72</v>
      </c>
      <c r="H139" s="67">
        <f>I139-G139</f>
        <v>0</v>
      </c>
      <c r="I139" s="67">
        <v>110349.72</v>
      </c>
    </row>
    <row r="140" spans="1:9" ht="85.5" customHeight="1">
      <c r="A140" s="44" t="s">
        <v>316</v>
      </c>
      <c r="B140" s="76" t="s">
        <v>318</v>
      </c>
      <c r="C140" s="72">
        <f aca="true" t="shared" si="71" ref="C140:I140">C141</f>
        <v>36784400</v>
      </c>
      <c r="D140" s="66">
        <f t="shared" si="71"/>
        <v>2785585</v>
      </c>
      <c r="E140" s="66">
        <f t="shared" si="71"/>
        <v>39569985</v>
      </c>
      <c r="F140" s="66">
        <f t="shared" si="71"/>
        <v>0</v>
      </c>
      <c r="G140" s="66">
        <f t="shared" si="71"/>
        <v>39569985</v>
      </c>
      <c r="H140" s="67">
        <f>H141</f>
        <v>0</v>
      </c>
      <c r="I140" s="66">
        <f t="shared" si="71"/>
        <v>39569985</v>
      </c>
    </row>
    <row r="141" spans="1:9" ht="80.25" customHeight="1">
      <c r="A141" s="2" t="s">
        <v>317</v>
      </c>
      <c r="B141" s="77" t="s">
        <v>319</v>
      </c>
      <c r="C141" s="73">
        <v>36784400</v>
      </c>
      <c r="D141" s="67">
        <f>E141-C141</f>
        <v>2785585</v>
      </c>
      <c r="E141" s="67">
        <v>39569985</v>
      </c>
      <c r="F141" s="67">
        <f>G141-E141</f>
        <v>0</v>
      </c>
      <c r="G141" s="67">
        <v>39569985</v>
      </c>
      <c r="H141" s="67">
        <f>I141-G141</f>
        <v>0</v>
      </c>
      <c r="I141" s="67">
        <v>39569985</v>
      </c>
    </row>
    <row r="142" spans="1:9" ht="30.75" customHeight="1">
      <c r="A142" s="44" t="s">
        <v>398</v>
      </c>
      <c r="B142" s="45" t="s">
        <v>399</v>
      </c>
      <c r="C142" s="72">
        <f aca="true" t="shared" si="72" ref="C142:I142">C143</f>
        <v>13009410.1</v>
      </c>
      <c r="D142" s="66">
        <f t="shared" si="72"/>
        <v>56.91000000014901</v>
      </c>
      <c r="E142" s="66">
        <f t="shared" si="72"/>
        <v>13009467.01</v>
      </c>
      <c r="F142" s="66">
        <f t="shared" si="72"/>
        <v>0</v>
      </c>
      <c r="G142" s="66">
        <f t="shared" si="72"/>
        <v>13009467.01</v>
      </c>
      <c r="H142" s="66">
        <f t="shared" si="72"/>
        <v>0</v>
      </c>
      <c r="I142" s="66">
        <f t="shared" si="72"/>
        <v>13009467.01</v>
      </c>
    </row>
    <row r="143" spans="1:9" ht="36.75" customHeight="1">
      <c r="A143" s="2" t="s">
        <v>397</v>
      </c>
      <c r="B143" s="47" t="s">
        <v>400</v>
      </c>
      <c r="C143" s="73">
        <v>13009410.1</v>
      </c>
      <c r="D143" s="67">
        <f>E143-C143</f>
        <v>56.91000000014901</v>
      </c>
      <c r="E143" s="67">
        <v>13009467.01</v>
      </c>
      <c r="F143" s="67">
        <f>G143-E143</f>
        <v>0</v>
      </c>
      <c r="G143" s="67">
        <v>13009467.01</v>
      </c>
      <c r="H143" s="67">
        <f>I143-G143</f>
        <v>0</v>
      </c>
      <c r="I143" s="67">
        <v>13009467.01</v>
      </c>
    </row>
    <row r="144" spans="1:9" ht="16.5" customHeight="1">
      <c r="A144" s="48" t="s">
        <v>263</v>
      </c>
      <c r="B144" s="49" t="s">
        <v>131</v>
      </c>
      <c r="C144" s="62">
        <f aca="true" t="shared" si="73" ref="C144:I144">C145</f>
        <v>122831489.11</v>
      </c>
      <c r="D144" s="66">
        <f t="shared" si="73"/>
        <v>33103683.11</v>
      </c>
      <c r="E144" s="66">
        <f t="shared" si="73"/>
        <v>155935172.22</v>
      </c>
      <c r="F144" s="66">
        <f t="shared" si="73"/>
        <v>10820306.150000006</v>
      </c>
      <c r="G144" s="66">
        <f t="shared" si="73"/>
        <v>166755478.37</v>
      </c>
      <c r="H144" s="66">
        <f t="shared" si="73"/>
        <v>40870000</v>
      </c>
      <c r="I144" s="66">
        <f t="shared" si="73"/>
        <v>207625478.37</v>
      </c>
    </row>
    <row r="145" spans="1:9" ht="27" customHeight="1">
      <c r="A145" s="50" t="s">
        <v>264</v>
      </c>
      <c r="B145" s="51" t="s">
        <v>132</v>
      </c>
      <c r="C145" s="71">
        <v>122831489.11</v>
      </c>
      <c r="D145" s="67">
        <f>E145-C145</f>
        <v>33103683.11</v>
      </c>
      <c r="E145" s="67">
        <v>155935172.22</v>
      </c>
      <c r="F145" s="67">
        <f>G145-E145</f>
        <v>10820306.150000006</v>
      </c>
      <c r="G145" s="67">
        <v>166755478.37</v>
      </c>
      <c r="H145" s="67">
        <f>I145-G145</f>
        <v>40870000</v>
      </c>
      <c r="I145" s="67">
        <v>207625478.37</v>
      </c>
    </row>
    <row r="146" spans="1:9" s="16" customFormat="1" ht="25.5">
      <c r="A146" s="42" t="s">
        <v>265</v>
      </c>
      <c r="B146" s="43" t="s">
        <v>266</v>
      </c>
      <c r="C146" s="68">
        <f aca="true" t="shared" si="74" ref="C146:I146">C147+C149+C151+C153+C155+C157+C159</f>
        <v>976920398.87</v>
      </c>
      <c r="D146" s="68">
        <f t="shared" si="74"/>
        <v>25260490.900000006</v>
      </c>
      <c r="E146" s="68">
        <f t="shared" si="74"/>
        <v>1002180889.77</v>
      </c>
      <c r="F146" s="68">
        <f t="shared" si="74"/>
        <v>-511400</v>
      </c>
      <c r="G146" s="68">
        <f t="shared" si="74"/>
        <v>1001669489.77</v>
      </c>
      <c r="H146" s="68">
        <f t="shared" si="74"/>
        <v>47317235.099999994</v>
      </c>
      <c r="I146" s="68">
        <f t="shared" si="74"/>
        <v>1048986724.87</v>
      </c>
    </row>
    <row r="147" spans="1:9" s="16" customFormat="1" ht="38.25">
      <c r="A147" s="48" t="s">
        <v>320</v>
      </c>
      <c r="B147" s="52" t="s">
        <v>322</v>
      </c>
      <c r="C147" s="62">
        <f aca="true" t="shared" si="75" ref="C147:I147">C148</f>
        <v>35424556.94</v>
      </c>
      <c r="D147" s="62">
        <f t="shared" si="75"/>
        <v>3340909.900000006</v>
      </c>
      <c r="E147" s="62">
        <f t="shared" si="75"/>
        <v>38765466.84</v>
      </c>
      <c r="F147" s="62">
        <f t="shared" si="75"/>
        <v>0</v>
      </c>
      <c r="G147" s="62">
        <f t="shared" si="75"/>
        <v>38765466.84</v>
      </c>
      <c r="H147" s="62">
        <f t="shared" si="75"/>
        <v>-2691564.900000006</v>
      </c>
      <c r="I147" s="62">
        <f t="shared" si="75"/>
        <v>36073901.94</v>
      </c>
    </row>
    <row r="148" spans="1:9" s="16" customFormat="1" ht="38.25">
      <c r="A148" s="50" t="s">
        <v>321</v>
      </c>
      <c r="B148" s="53" t="s">
        <v>323</v>
      </c>
      <c r="C148" s="71">
        <v>35424556.94</v>
      </c>
      <c r="D148" s="71">
        <f>E148-C148</f>
        <v>3340909.900000006</v>
      </c>
      <c r="E148" s="71">
        <v>38765466.84</v>
      </c>
      <c r="F148" s="71">
        <f>G148-E148</f>
        <v>0</v>
      </c>
      <c r="G148" s="71">
        <v>38765466.84</v>
      </c>
      <c r="H148" s="71">
        <f>I148-G148</f>
        <v>-2691564.900000006</v>
      </c>
      <c r="I148" s="71">
        <v>36073901.94</v>
      </c>
    </row>
    <row r="149" spans="1:9" ht="66" customHeight="1">
      <c r="A149" s="48" t="s">
        <v>267</v>
      </c>
      <c r="B149" s="52" t="s">
        <v>140</v>
      </c>
      <c r="C149" s="62">
        <f aca="true" t="shared" si="76" ref="C149:I149">C150</f>
        <v>36043700</v>
      </c>
      <c r="D149" s="62">
        <f t="shared" si="76"/>
        <v>0</v>
      </c>
      <c r="E149" s="62">
        <f t="shared" si="76"/>
        <v>36043700</v>
      </c>
      <c r="F149" s="62">
        <f t="shared" si="76"/>
        <v>-511400</v>
      </c>
      <c r="G149" s="62">
        <f t="shared" si="76"/>
        <v>35532300</v>
      </c>
      <c r="H149" s="62">
        <f t="shared" si="76"/>
        <v>-1936700</v>
      </c>
      <c r="I149" s="62">
        <f t="shared" si="76"/>
        <v>33595600</v>
      </c>
    </row>
    <row r="150" spans="1:9" ht="51">
      <c r="A150" s="50" t="s">
        <v>268</v>
      </c>
      <c r="B150" s="53" t="s">
        <v>136</v>
      </c>
      <c r="C150" s="71">
        <v>36043700</v>
      </c>
      <c r="D150" s="67">
        <f>E150-C150</f>
        <v>0</v>
      </c>
      <c r="E150" s="67">
        <v>36043700</v>
      </c>
      <c r="F150" s="67">
        <f>G150-E150</f>
        <v>-511400</v>
      </c>
      <c r="G150" s="67">
        <v>35532300</v>
      </c>
      <c r="H150" s="67">
        <f>I150-G150</f>
        <v>-1936700</v>
      </c>
      <c r="I150" s="67">
        <v>33595600</v>
      </c>
    </row>
    <row r="151" spans="1:9" s="16" customFormat="1" ht="89.25">
      <c r="A151" s="48" t="s">
        <v>269</v>
      </c>
      <c r="B151" s="52" t="s">
        <v>141</v>
      </c>
      <c r="C151" s="62">
        <f>C152</f>
        <v>20703900</v>
      </c>
      <c r="D151" s="66">
        <f>D152</f>
        <v>0</v>
      </c>
      <c r="E151" s="66">
        <f>E152</f>
        <v>20703900</v>
      </c>
      <c r="F151" s="66">
        <v>0</v>
      </c>
      <c r="G151" s="66">
        <f>G152</f>
        <v>20703900</v>
      </c>
      <c r="H151" s="66">
        <f>H152</f>
        <v>-2874400</v>
      </c>
      <c r="I151" s="66">
        <f>I152</f>
        <v>17829500</v>
      </c>
    </row>
    <row r="152" spans="1:9" s="16" customFormat="1" ht="89.25">
      <c r="A152" s="50" t="s">
        <v>270</v>
      </c>
      <c r="B152" s="53" t="s">
        <v>137</v>
      </c>
      <c r="C152" s="71">
        <v>20703900</v>
      </c>
      <c r="D152" s="67">
        <f>E152-C152</f>
        <v>0</v>
      </c>
      <c r="E152" s="67">
        <v>20703900</v>
      </c>
      <c r="F152" s="67">
        <f>G152-E152</f>
        <v>0</v>
      </c>
      <c r="G152" s="67">
        <v>20703900</v>
      </c>
      <c r="H152" s="67">
        <f>I152-G152</f>
        <v>-2874400</v>
      </c>
      <c r="I152" s="67">
        <v>17829500</v>
      </c>
    </row>
    <row r="153" spans="1:9" ht="63.75">
      <c r="A153" s="48" t="s">
        <v>271</v>
      </c>
      <c r="B153" s="52" t="s">
        <v>324</v>
      </c>
      <c r="C153" s="62">
        <f>C154</f>
        <v>3934.93</v>
      </c>
      <c r="D153" s="66">
        <f>D154</f>
        <v>0</v>
      </c>
      <c r="E153" s="66">
        <f>E154</f>
        <v>3934.93</v>
      </c>
      <c r="F153" s="66">
        <v>0</v>
      </c>
      <c r="G153" s="66">
        <f>G154</f>
        <v>3934.93</v>
      </c>
      <c r="H153" s="66">
        <f>H154</f>
        <v>0</v>
      </c>
      <c r="I153" s="66">
        <f>I154</f>
        <v>3934.93</v>
      </c>
    </row>
    <row r="154" spans="1:9" ht="63.75">
      <c r="A154" s="50" t="s">
        <v>272</v>
      </c>
      <c r="B154" s="53" t="s">
        <v>325</v>
      </c>
      <c r="C154" s="71">
        <v>3934.93</v>
      </c>
      <c r="D154" s="67">
        <f>E154-C154</f>
        <v>0</v>
      </c>
      <c r="E154" s="67">
        <v>3934.93</v>
      </c>
      <c r="F154" s="67">
        <f>G154-E154</f>
        <v>0</v>
      </c>
      <c r="G154" s="67">
        <v>3934.93</v>
      </c>
      <c r="H154" s="67">
        <f>I154-G154</f>
        <v>0</v>
      </c>
      <c r="I154" s="67">
        <v>3934.93</v>
      </c>
    </row>
    <row r="155" spans="1:9" ht="38.25">
      <c r="A155" s="48" t="s">
        <v>326</v>
      </c>
      <c r="B155" s="52" t="s">
        <v>327</v>
      </c>
      <c r="C155" s="62">
        <f aca="true" t="shared" si="77" ref="C155:I155">C156</f>
        <v>622431</v>
      </c>
      <c r="D155" s="62">
        <f t="shared" si="77"/>
        <v>43569</v>
      </c>
      <c r="E155" s="62">
        <f t="shared" si="77"/>
        <v>666000</v>
      </c>
      <c r="F155" s="62">
        <f t="shared" si="77"/>
        <v>0</v>
      </c>
      <c r="G155" s="62">
        <f t="shared" si="77"/>
        <v>666000</v>
      </c>
      <c r="H155" s="62">
        <f t="shared" si="77"/>
        <v>0</v>
      </c>
      <c r="I155" s="62">
        <f t="shared" si="77"/>
        <v>666000</v>
      </c>
    </row>
    <row r="156" spans="1:9" ht="38.25">
      <c r="A156" s="50" t="s">
        <v>328</v>
      </c>
      <c r="B156" s="53" t="s">
        <v>329</v>
      </c>
      <c r="C156" s="71">
        <v>622431</v>
      </c>
      <c r="D156" s="67">
        <f>E156-C156</f>
        <v>43569</v>
      </c>
      <c r="E156" s="67">
        <v>666000</v>
      </c>
      <c r="F156" s="67">
        <f>G156-E156</f>
        <v>0</v>
      </c>
      <c r="G156" s="67">
        <v>666000</v>
      </c>
      <c r="H156" s="67">
        <f>I156-G156</f>
        <v>0</v>
      </c>
      <c r="I156" s="67">
        <v>666000</v>
      </c>
    </row>
    <row r="157" spans="1:9" s="16" customFormat="1" ht="38.25">
      <c r="A157" s="48" t="s">
        <v>273</v>
      </c>
      <c r="B157" s="49" t="s">
        <v>133</v>
      </c>
      <c r="C157" s="62">
        <f aca="true" t="shared" si="78" ref="C157:I157">C158</f>
        <v>2132276</v>
      </c>
      <c r="D157" s="66">
        <f t="shared" si="78"/>
        <v>78812</v>
      </c>
      <c r="E157" s="66">
        <f t="shared" si="78"/>
        <v>2211088</v>
      </c>
      <c r="F157" s="66">
        <f t="shared" si="78"/>
        <v>0</v>
      </c>
      <c r="G157" s="66">
        <f t="shared" si="78"/>
        <v>2211088</v>
      </c>
      <c r="H157" s="66">
        <f t="shared" si="78"/>
        <v>0</v>
      </c>
      <c r="I157" s="66">
        <f t="shared" si="78"/>
        <v>2211088</v>
      </c>
    </row>
    <row r="158" spans="1:9" ht="38.25">
      <c r="A158" s="50" t="s">
        <v>274</v>
      </c>
      <c r="B158" s="53" t="s">
        <v>2</v>
      </c>
      <c r="C158" s="71">
        <v>2132276</v>
      </c>
      <c r="D158" s="67">
        <f>E158-C158</f>
        <v>78812</v>
      </c>
      <c r="E158" s="67">
        <v>2211088</v>
      </c>
      <c r="F158" s="67">
        <f>G158-E158</f>
        <v>0</v>
      </c>
      <c r="G158" s="67">
        <v>2211088</v>
      </c>
      <c r="H158" s="67">
        <f>I158-G158</f>
        <v>0</v>
      </c>
      <c r="I158" s="67">
        <v>2211088</v>
      </c>
    </row>
    <row r="159" spans="1:9" ht="12.75">
      <c r="A159" s="48" t="s">
        <v>330</v>
      </c>
      <c r="B159" s="49" t="s">
        <v>332</v>
      </c>
      <c r="C159" s="62">
        <f aca="true" t="shared" si="79" ref="C159:I159">C160</f>
        <v>881989600</v>
      </c>
      <c r="D159" s="66">
        <f t="shared" si="79"/>
        <v>21797200</v>
      </c>
      <c r="E159" s="66">
        <f t="shared" si="79"/>
        <v>903786800</v>
      </c>
      <c r="F159" s="66">
        <f t="shared" si="79"/>
        <v>0</v>
      </c>
      <c r="G159" s="66">
        <f t="shared" si="79"/>
        <v>903786800</v>
      </c>
      <c r="H159" s="66">
        <f t="shared" si="79"/>
        <v>54819900</v>
      </c>
      <c r="I159" s="66">
        <f t="shared" si="79"/>
        <v>958606700</v>
      </c>
    </row>
    <row r="160" spans="1:9" ht="25.5">
      <c r="A160" s="50" t="s">
        <v>331</v>
      </c>
      <c r="B160" s="53" t="s">
        <v>333</v>
      </c>
      <c r="C160" s="71">
        <v>881989600</v>
      </c>
      <c r="D160" s="67">
        <f>E160-C160</f>
        <v>21797200</v>
      </c>
      <c r="E160" s="67">
        <v>903786800</v>
      </c>
      <c r="F160" s="67">
        <f>G160-E160</f>
        <v>0</v>
      </c>
      <c r="G160" s="67">
        <v>903786800</v>
      </c>
      <c r="H160" s="67">
        <f>I160-G160</f>
        <v>54819900</v>
      </c>
      <c r="I160" s="67">
        <v>958606700</v>
      </c>
    </row>
    <row r="161" spans="1:9" ht="18.75" customHeight="1">
      <c r="A161" s="42" t="s">
        <v>275</v>
      </c>
      <c r="B161" s="54" t="s">
        <v>172</v>
      </c>
      <c r="C161" s="68">
        <f>C162+C164+C168+C166</f>
        <v>262098910</v>
      </c>
      <c r="D161" s="68">
        <f aca="true" t="shared" si="80" ref="D161:I161">D162+D164+D168+D166</f>
        <v>181722730</v>
      </c>
      <c r="E161" s="68">
        <f t="shared" si="80"/>
        <v>443821640</v>
      </c>
      <c r="F161" s="68">
        <f t="shared" si="80"/>
        <v>-11398722.869999997</v>
      </c>
      <c r="G161" s="68">
        <f t="shared" si="80"/>
        <v>432422917.13</v>
      </c>
      <c r="H161" s="68">
        <f t="shared" si="80"/>
        <v>21562029.080000013</v>
      </c>
      <c r="I161" s="68">
        <f t="shared" si="80"/>
        <v>453984946.21000004</v>
      </c>
    </row>
    <row r="162" spans="1:9" s="16" customFormat="1" ht="83.25" customHeight="1">
      <c r="A162" s="48" t="s">
        <v>334</v>
      </c>
      <c r="B162" s="78" t="s">
        <v>336</v>
      </c>
      <c r="C162" s="62">
        <f aca="true" t="shared" si="81" ref="C162:I162">C163</f>
        <v>42223860</v>
      </c>
      <c r="D162" s="62">
        <f t="shared" si="81"/>
        <v>0</v>
      </c>
      <c r="E162" s="62">
        <f t="shared" si="81"/>
        <v>42223860</v>
      </c>
      <c r="F162" s="62">
        <f t="shared" si="81"/>
        <v>0</v>
      </c>
      <c r="G162" s="62">
        <f t="shared" si="81"/>
        <v>42223860</v>
      </c>
      <c r="H162" s="62">
        <f t="shared" si="81"/>
        <v>0</v>
      </c>
      <c r="I162" s="62">
        <f t="shared" si="81"/>
        <v>42223860</v>
      </c>
    </row>
    <row r="163" spans="1:9" ht="83.25" customHeight="1">
      <c r="A163" s="50" t="s">
        <v>335</v>
      </c>
      <c r="B163" s="79" t="s">
        <v>337</v>
      </c>
      <c r="C163" s="71">
        <v>42223860</v>
      </c>
      <c r="D163" s="71">
        <f>E163-C163</f>
        <v>0</v>
      </c>
      <c r="E163" s="71">
        <v>42223860</v>
      </c>
      <c r="F163" s="71">
        <f>G163-E163</f>
        <v>0</v>
      </c>
      <c r="G163" s="71">
        <v>42223860</v>
      </c>
      <c r="H163" s="71">
        <f>I163-G163</f>
        <v>0</v>
      </c>
      <c r="I163" s="71">
        <v>42223860</v>
      </c>
    </row>
    <row r="164" spans="1:9" ht="97.5" customHeight="1">
      <c r="A164" s="48" t="s">
        <v>402</v>
      </c>
      <c r="B164" s="80" t="s">
        <v>403</v>
      </c>
      <c r="C164" s="62">
        <f aca="true" t="shared" si="82" ref="C164:I166">C165</f>
        <v>162210000</v>
      </c>
      <c r="D164" s="62">
        <f t="shared" si="82"/>
        <v>0</v>
      </c>
      <c r="E164" s="62">
        <f t="shared" si="82"/>
        <v>162210000</v>
      </c>
      <c r="F164" s="62">
        <f t="shared" si="82"/>
        <v>0</v>
      </c>
      <c r="G164" s="62">
        <f t="shared" si="82"/>
        <v>162210000</v>
      </c>
      <c r="H164" s="62">
        <f t="shared" si="82"/>
        <v>19185015.080000013</v>
      </c>
      <c r="I164" s="62">
        <f t="shared" si="82"/>
        <v>181395015.08</v>
      </c>
    </row>
    <row r="165" spans="1:9" ht="83.25" customHeight="1">
      <c r="A165" s="50" t="s">
        <v>401</v>
      </c>
      <c r="B165" s="81" t="s">
        <v>404</v>
      </c>
      <c r="C165" s="71">
        <v>162210000</v>
      </c>
      <c r="D165" s="67">
        <f>E165-C165</f>
        <v>0</v>
      </c>
      <c r="E165" s="71">
        <v>162210000</v>
      </c>
      <c r="F165" s="67">
        <f>G165-E165</f>
        <v>0</v>
      </c>
      <c r="G165" s="71">
        <v>162210000</v>
      </c>
      <c r="H165" s="67">
        <f>I165-G165</f>
        <v>19185015.080000013</v>
      </c>
      <c r="I165" s="67">
        <v>181395015.08</v>
      </c>
    </row>
    <row r="166" spans="1:9" ht="60.75" customHeight="1">
      <c r="A166" s="48" t="s">
        <v>405</v>
      </c>
      <c r="B166" s="80" t="s">
        <v>407</v>
      </c>
      <c r="C166" s="62">
        <f t="shared" si="82"/>
        <v>0</v>
      </c>
      <c r="D166" s="62">
        <f t="shared" si="82"/>
        <v>177794180</v>
      </c>
      <c r="E166" s="62">
        <f t="shared" si="82"/>
        <v>177794180</v>
      </c>
      <c r="F166" s="62">
        <f t="shared" si="82"/>
        <v>0</v>
      </c>
      <c r="G166" s="62">
        <f t="shared" si="82"/>
        <v>177794180</v>
      </c>
      <c r="H166" s="62">
        <f t="shared" si="82"/>
        <v>0</v>
      </c>
      <c r="I166" s="62">
        <f t="shared" si="82"/>
        <v>177794180</v>
      </c>
    </row>
    <row r="167" spans="1:9" ht="57.75" customHeight="1">
      <c r="A167" s="50" t="s">
        <v>406</v>
      </c>
      <c r="B167" s="81" t="s">
        <v>408</v>
      </c>
      <c r="C167" s="71">
        <v>0</v>
      </c>
      <c r="D167" s="67">
        <f>E167-C167</f>
        <v>177794180</v>
      </c>
      <c r="E167" s="71">
        <v>177794180</v>
      </c>
      <c r="F167" s="67">
        <f>G167-E167</f>
        <v>0</v>
      </c>
      <c r="G167" s="71">
        <v>177794180</v>
      </c>
      <c r="H167" s="67">
        <f>I167-G167</f>
        <v>0</v>
      </c>
      <c r="I167" s="71">
        <v>177794180</v>
      </c>
    </row>
    <row r="168" spans="1:9" s="16" customFormat="1" ht="25.5">
      <c r="A168" s="48" t="s">
        <v>276</v>
      </c>
      <c r="B168" s="49" t="s">
        <v>173</v>
      </c>
      <c r="C168" s="62">
        <f aca="true" t="shared" si="83" ref="C168:I168">C169</f>
        <v>57665050</v>
      </c>
      <c r="D168" s="62">
        <f t="shared" si="83"/>
        <v>3928550</v>
      </c>
      <c r="E168" s="62">
        <f t="shared" si="83"/>
        <v>61593600</v>
      </c>
      <c r="F168" s="62">
        <f t="shared" si="83"/>
        <v>-11398722.869999997</v>
      </c>
      <c r="G168" s="62">
        <f t="shared" si="83"/>
        <v>50194877.13</v>
      </c>
      <c r="H168" s="62">
        <f t="shared" si="83"/>
        <v>2377014</v>
      </c>
      <c r="I168" s="62">
        <f t="shared" si="83"/>
        <v>52571891.13</v>
      </c>
    </row>
    <row r="169" spans="1:9" ht="45.75" customHeight="1">
      <c r="A169" s="50" t="s">
        <v>277</v>
      </c>
      <c r="B169" s="51" t="s">
        <v>174</v>
      </c>
      <c r="C169" s="71">
        <v>57665050</v>
      </c>
      <c r="D169" s="67">
        <f>E169-C169</f>
        <v>3928550</v>
      </c>
      <c r="E169" s="67">
        <v>61593600</v>
      </c>
      <c r="F169" s="67">
        <f>G169-E169</f>
        <v>-11398722.869999997</v>
      </c>
      <c r="G169" s="67">
        <v>50194877.13</v>
      </c>
      <c r="H169" s="67">
        <f>I169-G169</f>
        <v>2377014</v>
      </c>
      <c r="I169" s="67">
        <v>52571891.13</v>
      </c>
    </row>
    <row r="170" spans="1:9" ht="48.75" customHeight="1">
      <c r="A170" s="89" t="s">
        <v>134</v>
      </c>
      <c r="B170" s="89"/>
      <c r="C170" s="68">
        <f aca="true" t="shared" si="84" ref="C170:I170">C6+C124</f>
        <v>3052296423.2799997</v>
      </c>
      <c r="D170" s="68">
        <f t="shared" si="84"/>
        <v>287081994.22</v>
      </c>
      <c r="E170" s="68">
        <f t="shared" si="84"/>
        <v>3339378417.4999995</v>
      </c>
      <c r="F170" s="68">
        <f t="shared" si="84"/>
        <v>47142819.67000004</v>
      </c>
      <c r="G170" s="68">
        <f t="shared" si="84"/>
        <v>3386521237.17</v>
      </c>
      <c r="H170" s="68">
        <f t="shared" si="84"/>
        <v>148157788.18</v>
      </c>
      <c r="I170" s="68">
        <f t="shared" si="84"/>
        <v>3534679025.35</v>
      </c>
    </row>
  </sheetData>
  <sheetProtection/>
  <mergeCells count="2">
    <mergeCell ref="A3:C3"/>
    <mergeCell ref="A170:B170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8" manualBreakCount="8">
    <brk id="24" max="255" man="1"/>
    <brk id="41" max="255" man="1"/>
    <brk id="51" max="255" man="1"/>
    <brk id="59" max="255" man="1"/>
    <brk id="76" max="255" man="1"/>
    <brk id="84" max="255" man="1"/>
    <brk id="122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0.125" style="25" customWidth="1"/>
    <col min="2" max="2" width="13.25390625" style="26" customWidth="1"/>
    <col min="3" max="3" width="18.25390625" style="27" customWidth="1"/>
    <col min="4" max="4" width="19.375" style="55" customWidth="1"/>
    <col min="5" max="5" width="18.875" style="55" customWidth="1"/>
    <col min="6" max="6" width="19.00390625" style="55" customWidth="1"/>
    <col min="7" max="7" width="18.75390625" style="55" customWidth="1"/>
    <col min="8" max="8" width="18.25390625" style="55" customWidth="1"/>
    <col min="9" max="9" width="18.375" style="55" customWidth="1"/>
    <col min="10" max="16384" width="9.125" style="28" customWidth="1"/>
  </cols>
  <sheetData>
    <row r="1" ht="12.75">
      <c r="A1" s="25" t="s">
        <v>175</v>
      </c>
    </row>
    <row r="2" spans="1:9" ht="25.5" customHeight="1">
      <c r="A2" s="93" t="s">
        <v>386</v>
      </c>
      <c r="B2" s="93"/>
      <c r="C2" s="93"/>
      <c r="D2" s="93"/>
      <c r="E2" s="93"/>
      <c r="F2" s="93"/>
      <c r="G2" s="93"/>
      <c r="H2" s="93"/>
      <c r="I2" s="93"/>
    </row>
    <row r="3" spans="1:3" ht="12.75">
      <c r="A3" s="29" t="s">
        <v>175</v>
      </c>
      <c r="B3" s="29"/>
      <c r="C3" s="29"/>
    </row>
    <row r="4" spans="1:9" ht="12.75">
      <c r="A4" s="30" t="s">
        <v>175</v>
      </c>
      <c r="C4" s="31"/>
      <c r="I4" s="55" t="s">
        <v>425</v>
      </c>
    </row>
    <row r="5" spans="1:9" ht="12.75" customHeight="1">
      <c r="A5" s="90" t="s">
        <v>176</v>
      </c>
      <c r="B5" s="90" t="s">
        <v>177</v>
      </c>
      <c r="C5" s="92" t="s">
        <v>420</v>
      </c>
      <c r="D5" s="92"/>
      <c r="E5" s="92"/>
      <c r="F5" s="92"/>
      <c r="G5" s="92"/>
      <c r="H5" s="92"/>
      <c r="I5" s="92"/>
    </row>
    <row r="6" spans="1:9" ht="25.5">
      <c r="A6" s="90"/>
      <c r="B6" s="90"/>
      <c r="C6" s="2" t="s">
        <v>387</v>
      </c>
      <c r="D6" s="2" t="s">
        <v>143</v>
      </c>
      <c r="E6" s="2" t="s">
        <v>410</v>
      </c>
      <c r="F6" s="2" t="s">
        <v>143</v>
      </c>
      <c r="G6" s="2" t="s">
        <v>409</v>
      </c>
      <c r="H6" s="2" t="s">
        <v>143</v>
      </c>
      <c r="I6" s="2" t="s">
        <v>419</v>
      </c>
    </row>
    <row r="7" spans="1:9" s="34" customFormat="1" ht="13.5">
      <c r="A7" s="32" t="s">
        <v>178</v>
      </c>
      <c r="B7" s="33" t="s">
        <v>179</v>
      </c>
      <c r="C7" s="56">
        <v>257518233.22</v>
      </c>
      <c r="D7" s="57">
        <f>SUM(D8:D14)</f>
        <v>3353816.6900000107</v>
      </c>
      <c r="E7" s="56">
        <v>260872049.91</v>
      </c>
      <c r="F7" s="57">
        <f>SUM(F8:F14)</f>
        <v>4895012.980000003</v>
      </c>
      <c r="G7" s="56">
        <v>265767062.89</v>
      </c>
      <c r="H7" s="57">
        <f>SUM(H8:H14)</f>
        <v>3015814.9599999897</v>
      </c>
      <c r="I7" s="56">
        <v>268782877.85</v>
      </c>
    </row>
    <row r="8" spans="1:9" ht="38.25">
      <c r="A8" s="35" t="s">
        <v>180</v>
      </c>
      <c r="B8" s="36" t="s">
        <v>181</v>
      </c>
      <c r="C8" s="58">
        <v>3354753</v>
      </c>
      <c r="D8" s="59">
        <f aca="true" t="shared" si="0" ref="D8:D14">E8-C8</f>
        <v>0</v>
      </c>
      <c r="E8" s="58">
        <v>3354753</v>
      </c>
      <c r="F8" s="59">
        <f>G8-E8</f>
        <v>0</v>
      </c>
      <c r="G8" s="58">
        <v>3354753</v>
      </c>
      <c r="H8" s="59">
        <f>I8-G8</f>
        <v>-464283</v>
      </c>
      <c r="I8" s="58">
        <v>2890470</v>
      </c>
    </row>
    <row r="9" spans="1:9" ht="51">
      <c r="A9" s="35" t="s">
        <v>182</v>
      </c>
      <c r="B9" s="36" t="s">
        <v>183</v>
      </c>
      <c r="C9" s="58">
        <v>7748368.33</v>
      </c>
      <c r="D9" s="59">
        <f t="shared" si="0"/>
        <v>-215757.33000000007</v>
      </c>
      <c r="E9" s="58">
        <v>7532611</v>
      </c>
      <c r="F9" s="59">
        <f aca="true" t="shared" si="1" ref="F9:F50">G9-E9</f>
        <v>143143.03000000026</v>
      </c>
      <c r="G9" s="58">
        <v>7675754.03</v>
      </c>
      <c r="H9" s="59">
        <f aca="true" t="shared" si="2" ref="H9:H50">I9-G9</f>
        <v>242074.46999999974</v>
      </c>
      <c r="I9" s="58">
        <v>7917828.5</v>
      </c>
    </row>
    <row r="10" spans="1:9" ht="63.75">
      <c r="A10" s="35" t="s">
        <v>184</v>
      </c>
      <c r="B10" s="36" t="s">
        <v>185</v>
      </c>
      <c r="C10" s="58">
        <v>82133684.73</v>
      </c>
      <c r="D10" s="59">
        <f t="shared" si="0"/>
        <v>-45100</v>
      </c>
      <c r="E10" s="58">
        <v>82088584.73</v>
      </c>
      <c r="F10" s="59">
        <f t="shared" si="1"/>
        <v>1328749.2099999934</v>
      </c>
      <c r="G10" s="58">
        <v>83417333.94</v>
      </c>
      <c r="H10" s="59">
        <f t="shared" si="2"/>
        <v>1470555.8200000077</v>
      </c>
      <c r="I10" s="58">
        <v>84887889.76</v>
      </c>
    </row>
    <row r="11" spans="1:9" ht="12.75">
      <c r="A11" s="35" t="s">
        <v>257</v>
      </c>
      <c r="B11" s="36" t="s">
        <v>258</v>
      </c>
      <c r="C11" s="58">
        <v>3934.93</v>
      </c>
      <c r="D11" s="59">
        <f t="shared" si="0"/>
        <v>0</v>
      </c>
      <c r="E11" s="58">
        <v>3934.93</v>
      </c>
      <c r="F11" s="59">
        <f t="shared" si="1"/>
        <v>0</v>
      </c>
      <c r="G11" s="58">
        <v>3934.93</v>
      </c>
      <c r="H11" s="59">
        <f t="shared" si="2"/>
        <v>0</v>
      </c>
      <c r="I11" s="58">
        <v>3934.93</v>
      </c>
    </row>
    <row r="12" spans="1:9" ht="38.25">
      <c r="A12" s="35" t="s">
        <v>186</v>
      </c>
      <c r="B12" s="36" t="s">
        <v>187</v>
      </c>
      <c r="C12" s="58">
        <v>4313191</v>
      </c>
      <c r="D12" s="59">
        <f t="shared" si="0"/>
        <v>0</v>
      </c>
      <c r="E12" s="58">
        <v>4313191</v>
      </c>
      <c r="F12" s="59">
        <f t="shared" si="1"/>
        <v>-7547</v>
      </c>
      <c r="G12" s="58">
        <v>4305644</v>
      </c>
      <c r="H12" s="59">
        <f t="shared" si="2"/>
        <v>-1244890.88</v>
      </c>
      <c r="I12" s="58">
        <v>3060753.12</v>
      </c>
    </row>
    <row r="13" spans="1:9" ht="22.5" customHeight="1">
      <c r="A13" s="35" t="s">
        <v>188</v>
      </c>
      <c r="B13" s="36" t="s">
        <v>189</v>
      </c>
      <c r="C13" s="58">
        <v>1000000</v>
      </c>
      <c r="D13" s="59">
        <f t="shared" si="0"/>
        <v>0</v>
      </c>
      <c r="E13" s="58">
        <v>1000000</v>
      </c>
      <c r="F13" s="59">
        <f t="shared" si="1"/>
        <v>-1000000</v>
      </c>
      <c r="G13" s="58">
        <v>0</v>
      </c>
      <c r="H13" s="59">
        <f t="shared" si="2"/>
        <v>0</v>
      </c>
      <c r="I13" s="58">
        <v>0</v>
      </c>
    </row>
    <row r="14" spans="1:9" ht="12.75">
      <c r="A14" s="35" t="s">
        <v>190</v>
      </c>
      <c r="B14" s="36" t="s">
        <v>191</v>
      </c>
      <c r="C14" s="58">
        <v>158964301.23</v>
      </c>
      <c r="D14" s="59">
        <f t="shared" si="0"/>
        <v>3614674.0200000107</v>
      </c>
      <c r="E14" s="58">
        <v>162578975.25</v>
      </c>
      <c r="F14" s="59">
        <f t="shared" si="1"/>
        <v>4430667.74000001</v>
      </c>
      <c r="G14" s="58">
        <v>167009642.99</v>
      </c>
      <c r="H14" s="59">
        <f t="shared" si="2"/>
        <v>3012358.549999982</v>
      </c>
      <c r="I14" s="58">
        <v>170022001.54</v>
      </c>
    </row>
    <row r="15" spans="1:9" s="34" customFormat="1" ht="25.5">
      <c r="A15" s="32" t="s">
        <v>192</v>
      </c>
      <c r="B15" s="33" t="s">
        <v>193</v>
      </c>
      <c r="C15" s="56">
        <v>45039753.24</v>
      </c>
      <c r="D15" s="57">
        <f>D16+D17+D19</f>
        <v>78812</v>
      </c>
      <c r="E15" s="56">
        <v>45118565.24</v>
      </c>
      <c r="F15" s="57">
        <f t="shared" si="1"/>
        <v>1345600</v>
      </c>
      <c r="G15" s="56">
        <v>46464165.24</v>
      </c>
      <c r="H15" s="57">
        <f t="shared" si="2"/>
        <v>-82056.6099999994</v>
      </c>
      <c r="I15" s="56">
        <v>46382108.63</v>
      </c>
    </row>
    <row r="16" spans="1:9" ht="12.75">
      <c r="A16" s="35" t="s">
        <v>421</v>
      </c>
      <c r="B16" s="36" t="s">
        <v>194</v>
      </c>
      <c r="C16" s="58">
        <v>2132276</v>
      </c>
      <c r="D16" s="59">
        <f>E16-C16</f>
        <v>78812</v>
      </c>
      <c r="E16" s="58">
        <v>2211088</v>
      </c>
      <c r="F16" s="59">
        <f t="shared" si="1"/>
        <v>0</v>
      </c>
      <c r="G16" s="58">
        <v>2211088</v>
      </c>
      <c r="H16" s="59">
        <f t="shared" si="2"/>
        <v>0</v>
      </c>
      <c r="I16" s="58">
        <v>2211088</v>
      </c>
    </row>
    <row r="17" spans="1:9" ht="12.75">
      <c r="A17" s="35" t="s">
        <v>422</v>
      </c>
      <c r="B17" s="36" t="s">
        <v>195</v>
      </c>
      <c r="C17" s="58">
        <v>338409.11</v>
      </c>
      <c r="D17" s="59">
        <f>E17-C17</f>
        <v>0</v>
      </c>
      <c r="E17" s="58">
        <v>338409.11</v>
      </c>
      <c r="F17" s="59">
        <f t="shared" si="1"/>
        <v>0</v>
      </c>
      <c r="G17" s="58">
        <v>338409.11</v>
      </c>
      <c r="H17" s="59">
        <f t="shared" si="2"/>
        <v>0</v>
      </c>
      <c r="I17" s="58">
        <v>338409.11</v>
      </c>
    </row>
    <row r="18" spans="1:9" ht="51">
      <c r="A18" s="35" t="s">
        <v>423</v>
      </c>
      <c r="B18" s="36" t="s">
        <v>424</v>
      </c>
      <c r="C18" s="58">
        <v>42507389.13</v>
      </c>
      <c r="D18" s="59"/>
      <c r="E18" s="58">
        <v>42507389.13</v>
      </c>
      <c r="F18" s="59"/>
      <c r="G18" s="58">
        <v>43852989.13</v>
      </c>
      <c r="H18" s="59"/>
      <c r="I18" s="58">
        <v>43810932.52</v>
      </c>
    </row>
    <row r="19" spans="1:9" ht="48" customHeight="1">
      <c r="A19" s="35" t="s">
        <v>196</v>
      </c>
      <c r="B19" s="36" t="s">
        <v>197</v>
      </c>
      <c r="C19" s="58">
        <v>61679</v>
      </c>
      <c r="D19" s="59">
        <f>E19-C19</f>
        <v>0</v>
      </c>
      <c r="E19" s="58">
        <v>61679</v>
      </c>
      <c r="F19" s="59">
        <f t="shared" si="1"/>
        <v>0</v>
      </c>
      <c r="G19" s="58">
        <v>61679</v>
      </c>
      <c r="H19" s="59">
        <f t="shared" si="2"/>
        <v>-40000</v>
      </c>
      <c r="I19" s="58">
        <v>21679</v>
      </c>
    </row>
    <row r="20" spans="1:9" s="34" customFormat="1" ht="21.75" customHeight="1">
      <c r="A20" s="32" t="s">
        <v>198</v>
      </c>
      <c r="B20" s="33" t="s">
        <v>199</v>
      </c>
      <c r="C20" s="56">
        <v>203765558.05</v>
      </c>
      <c r="D20" s="57">
        <f>SUM(D21:D25)</f>
        <v>30183939.07000001</v>
      </c>
      <c r="E20" s="56">
        <v>233949497.12</v>
      </c>
      <c r="F20" s="57">
        <f t="shared" si="1"/>
        <v>-161243.0300000012</v>
      </c>
      <c r="G20" s="56">
        <v>233788254.09</v>
      </c>
      <c r="H20" s="57">
        <f t="shared" si="2"/>
        <v>17423894.590000004</v>
      </c>
      <c r="I20" s="56">
        <v>251212148.68</v>
      </c>
    </row>
    <row r="21" spans="1:9" ht="12.75">
      <c r="A21" s="35" t="s">
        <v>200</v>
      </c>
      <c r="B21" s="36" t="s">
        <v>201</v>
      </c>
      <c r="C21" s="58">
        <v>9931798</v>
      </c>
      <c r="D21" s="59">
        <f>E21-C21</f>
        <v>186120</v>
      </c>
      <c r="E21" s="58">
        <v>10117918</v>
      </c>
      <c r="F21" s="59">
        <f t="shared" si="1"/>
        <v>0</v>
      </c>
      <c r="G21" s="58">
        <v>10117918</v>
      </c>
      <c r="H21" s="59">
        <f t="shared" si="2"/>
        <v>2604466.5</v>
      </c>
      <c r="I21" s="58">
        <v>12722384.5</v>
      </c>
    </row>
    <row r="22" spans="1:9" ht="12.75">
      <c r="A22" s="35" t="s">
        <v>202</v>
      </c>
      <c r="B22" s="36" t="s">
        <v>203</v>
      </c>
      <c r="C22" s="58">
        <v>23963970.6</v>
      </c>
      <c r="D22" s="59">
        <f>E22-C22</f>
        <v>7317501.77</v>
      </c>
      <c r="E22" s="58">
        <v>31281472.37</v>
      </c>
      <c r="F22" s="59">
        <f t="shared" si="1"/>
        <v>0</v>
      </c>
      <c r="G22" s="58">
        <v>31281472.37</v>
      </c>
      <c r="H22" s="59">
        <f t="shared" si="2"/>
        <v>-244625.48000000045</v>
      </c>
      <c r="I22" s="58">
        <v>31036846.89</v>
      </c>
    </row>
    <row r="23" spans="1:9" ht="12.75">
      <c r="A23" s="35" t="s">
        <v>204</v>
      </c>
      <c r="B23" s="36" t="s">
        <v>205</v>
      </c>
      <c r="C23" s="58">
        <v>135696020</v>
      </c>
      <c r="D23" s="59">
        <f>E23-C23</f>
        <v>22098797.300000012</v>
      </c>
      <c r="E23" s="58">
        <v>157794817.3</v>
      </c>
      <c r="F23" s="59">
        <f t="shared" si="1"/>
        <v>384045.78999999166</v>
      </c>
      <c r="G23" s="58">
        <v>158178863.09</v>
      </c>
      <c r="H23" s="59">
        <f t="shared" si="2"/>
        <v>15464053.569999993</v>
      </c>
      <c r="I23" s="58">
        <v>173642916.66</v>
      </c>
    </row>
    <row r="24" spans="1:9" ht="12.75">
      <c r="A24" s="35" t="s">
        <v>206</v>
      </c>
      <c r="B24" s="36" t="s">
        <v>207</v>
      </c>
      <c r="C24" s="58">
        <v>11582402.7</v>
      </c>
      <c r="D24" s="59">
        <f>E24-C24</f>
        <v>581520</v>
      </c>
      <c r="E24" s="58">
        <v>12163922.7</v>
      </c>
      <c r="F24" s="59">
        <f t="shared" si="1"/>
        <v>-21073</v>
      </c>
      <c r="G24" s="58">
        <v>12142849.7</v>
      </c>
      <c r="H24" s="59">
        <f t="shared" si="2"/>
        <v>0</v>
      </c>
      <c r="I24" s="58">
        <v>12142849.7</v>
      </c>
    </row>
    <row r="25" spans="1:9" ht="25.5">
      <c r="A25" s="35" t="s">
        <v>208</v>
      </c>
      <c r="B25" s="36" t="s">
        <v>209</v>
      </c>
      <c r="C25" s="58">
        <v>22591366.75</v>
      </c>
      <c r="D25" s="59">
        <f>E25-C25</f>
        <v>0</v>
      </c>
      <c r="E25" s="58">
        <v>22591366.75</v>
      </c>
      <c r="F25" s="59">
        <f t="shared" si="1"/>
        <v>-524215.8200000003</v>
      </c>
      <c r="G25" s="58">
        <v>22067150.93</v>
      </c>
      <c r="H25" s="59">
        <f t="shared" si="2"/>
        <v>-400000</v>
      </c>
      <c r="I25" s="58">
        <v>21667150.93</v>
      </c>
    </row>
    <row r="26" spans="1:9" s="34" customFormat="1" ht="25.5">
      <c r="A26" s="32" t="s">
        <v>210</v>
      </c>
      <c r="B26" s="33" t="s">
        <v>211</v>
      </c>
      <c r="C26" s="56">
        <v>399721446.88</v>
      </c>
      <c r="D26" s="57">
        <f>SUM(D27:D30)</f>
        <v>180207738.89999998</v>
      </c>
      <c r="E26" s="56">
        <v>579929185.78</v>
      </c>
      <c r="F26" s="57">
        <f t="shared" si="1"/>
        <v>9098559.810000062</v>
      </c>
      <c r="G26" s="56">
        <v>589027745.59</v>
      </c>
      <c r="H26" s="57">
        <f t="shared" si="2"/>
        <v>40926421.149999976</v>
      </c>
      <c r="I26" s="56">
        <v>629954166.74</v>
      </c>
    </row>
    <row r="27" spans="1:9" ht="12.75">
      <c r="A27" s="35" t="s">
        <v>212</v>
      </c>
      <c r="B27" s="36" t="s">
        <v>213</v>
      </c>
      <c r="C27" s="58">
        <v>45557307.95</v>
      </c>
      <c r="D27" s="59">
        <f>E27-C27</f>
        <v>142807895</v>
      </c>
      <c r="E27" s="58">
        <v>188365202.95</v>
      </c>
      <c r="F27" s="59">
        <f t="shared" si="1"/>
        <v>8257263.590000004</v>
      </c>
      <c r="G27" s="58">
        <v>196622466.54</v>
      </c>
      <c r="H27" s="59">
        <f t="shared" si="2"/>
        <v>4959236.480000019</v>
      </c>
      <c r="I27" s="58">
        <v>201581703.02</v>
      </c>
    </row>
    <row r="28" spans="1:9" ht="12.75">
      <c r="A28" s="35" t="s">
        <v>214</v>
      </c>
      <c r="B28" s="36" t="s">
        <v>215</v>
      </c>
      <c r="C28" s="58">
        <v>75741362.8</v>
      </c>
      <c r="D28" s="59">
        <f>E28-C28</f>
        <v>-4181987.299999997</v>
      </c>
      <c r="E28" s="58">
        <v>71559375.5</v>
      </c>
      <c r="F28" s="59">
        <f t="shared" si="1"/>
        <v>2527735.0400000066</v>
      </c>
      <c r="G28" s="58">
        <v>74087110.54</v>
      </c>
      <c r="H28" s="59">
        <f t="shared" si="2"/>
        <v>17200687.989999995</v>
      </c>
      <c r="I28" s="58">
        <v>91287798.53</v>
      </c>
    </row>
    <row r="29" spans="1:9" ht="12.75">
      <c r="A29" s="35" t="s">
        <v>216</v>
      </c>
      <c r="B29" s="36" t="s">
        <v>217</v>
      </c>
      <c r="C29" s="58">
        <v>278412776.13</v>
      </c>
      <c r="D29" s="59">
        <f>E29-C29</f>
        <v>41581831.19999999</v>
      </c>
      <c r="E29" s="58">
        <v>319994607.33</v>
      </c>
      <c r="F29" s="59">
        <f t="shared" si="1"/>
        <v>-1680238.8199999928</v>
      </c>
      <c r="G29" s="58">
        <v>318314368.51</v>
      </c>
      <c r="H29" s="59">
        <f t="shared" si="2"/>
        <v>18666496.680000007</v>
      </c>
      <c r="I29" s="58">
        <v>336980865.19</v>
      </c>
    </row>
    <row r="30" spans="1:9" ht="25.5">
      <c r="A30" s="35" t="s">
        <v>218</v>
      </c>
      <c r="B30" s="36" t="s">
        <v>219</v>
      </c>
      <c r="C30" s="58">
        <v>10000</v>
      </c>
      <c r="D30" s="59">
        <f>E30-C30</f>
        <v>0</v>
      </c>
      <c r="E30" s="58">
        <v>10000</v>
      </c>
      <c r="F30" s="59">
        <f t="shared" si="1"/>
        <v>-6200</v>
      </c>
      <c r="G30" s="58">
        <v>3800</v>
      </c>
      <c r="H30" s="59">
        <f t="shared" si="2"/>
        <v>100000</v>
      </c>
      <c r="I30" s="58">
        <v>103800</v>
      </c>
    </row>
    <row r="31" spans="1:9" s="34" customFormat="1" ht="13.5">
      <c r="A31" s="32" t="s">
        <v>220</v>
      </c>
      <c r="B31" s="33" t="s">
        <v>221</v>
      </c>
      <c r="C31" s="56">
        <v>1871552996.14</v>
      </c>
      <c r="D31" s="57">
        <f>SUM(D32:D37)</f>
        <v>67043980.839999884</v>
      </c>
      <c r="E31" s="56">
        <v>1938596976.98</v>
      </c>
      <c r="F31" s="57">
        <f t="shared" si="1"/>
        <v>30548600.139999866</v>
      </c>
      <c r="G31" s="56">
        <v>1969145577.12</v>
      </c>
      <c r="H31" s="57">
        <f t="shared" si="2"/>
        <v>74526901.19000006</v>
      </c>
      <c r="I31" s="56">
        <v>2043672478.31</v>
      </c>
    </row>
    <row r="32" spans="1:9" ht="12.75">
      <c r="A32" s="35" t="s">
        <v>222</v>
      </c>
      <c r="B32" s="36" t="s">
        <v>223</v>
      </c>
      <c r="C32" s="58">
        <v>696014766.15</v>
      </c>
      <c r="D32" s="59">
        <f aca="true" t="shared" si="3" ref="D32:D37">E32-C32</f>
        <v>500000</v>
      </c>
      <c r="E32" s="58">
        <v>696514766.15</v>
      </c>
      <c r="F32" s="59">
        <f t="shared" si="1"/>
        <v>9699867.659999967</v>
      </c>
      <c r="G32" s="58">
        <v>706214633.81</v>
      </c>
      <c r="H32" s="59">
        <f t="shared" si="2"/>
        <v>57062790.17000008</v>
      </c>
      <c r="I32" s="58">
        <v>763277423.98</v>
      </c>
    </row>
    <row r="33" spans="1:9" s="34" customFormat="1" ht="12.75">
      <c r="A33" s="35" t="s">
        <v>224</v>
      </c>
      <c r="B33" s="36" t="s">
        <v>225</v>
      </c>
      <c r="C33" s="58">
        <v>611748407.33</v>
      </c>
      <c r="D33" s="59">
        <f t="shared" si="3"/>
        <v>61006172.31999993</v>
      </c>
      <c r="E33" s="58">
        <v>672754579.65</v>
      </c>
      <c r="F33" s="59">
        <f t="shared" si="1"/>
        <v>4217934.810000062</v>
      </c>
      <c r="G33" s="58">
        <v>676972514.46</v>
      </c>
      <c r="H33" s="59">
        <f t="shared" si="2"/>
        <v>2549853.519999981</v>
      </c>
      <c r="I33" s="58">
        <v>679522367.98</v>
      </c>
    </row>
    <row r="34" spans="1:9" ht="12.75">
      <c r="A34" s="35" t="s">
        <v>226</v>
      </c>
      <c r="B34" s="36" t="s">
        <v>227</v>
      </c>
      <c r="C34" s="58">
        <v>391409298.91</v>
      </c>
      <c r="D34" s="59">
        <f t="shared" si="3"/>
        <v>56.9099999666214</v>
      </c>
      <c r="E34" s="58">
        <v>391409355.82</v>
      </c>
      <c r="F34" s="59">
        <f t="shared" si="1"/>
        <v>2919257.5600000024</v>
      </c>
      <c r="G34" s="58">
        <v>394328613.38</v>
      </c>
      <c r="H34" s="59">
        <f t="shared" si="2"/>
        <v>16332013.069999993</v>
      </c>
      <c r="I34" s="58">
        <v>410660626.45</v>
      </c>
    </row>
    <row r="35" spans="1:9" ht="25.5">
      <c r="A35" s="35" t="s">
        <v>384</v>
      </c>
      <c r="B35" s="36" t="s">
        <v>385</v>
      </c>
      <c r="C35" s="58">
        <v>2745175.08</v>
      </c>
      <c r="D35" s="59">
        <f t="shared" si="3"/>
        <v>0</v>
      </c>
      <c r="E35" s="58">
        <v>2745175.08</v>
      </c>
      <c r="F35" s="59">
        <f t="shared" si="1"/>
        <v>-45700</v>
      </c>
      <c r="G35" s="58">
        <v>2699475.08</v>
      </c>
      <c r="H35" s="59">
        <f t="shared" si="2"/>
        <v>-541693.9500000002</v>
      </c>
      <c r="I35" s="58">
        <v>2157781.13</v>
      </c>
    </row>
    <row r="36" spans="1:9" ht="12.75">
      <c r="A36" s="35" t="s">
        <v>228</v>
      </c>
      <c r="B36" s="36" t="s">
        <v>229</v>
      </c>
      <c r="C36" s="58">
        <v>31043139.68</v>
      </c>
      <c r="D36" s="59">
        <f t="shared" si="3"/>
        <v>464172</v>
      </c>
      <c r="E36" s="58">
        <v>31507311.68</v>
      </c>
      <c r="F36" s="59">
        <f t="shared" si="1"/>
        <v>551581.120000001</v>
      </c>
      <c r="G36" s="58">
        <v>32058892.8</v>
      </c>
      <c r="H36" s="59">
        <f t="shared" si="2"/>
        <v>-586266.9499999993</v>
      </c>
      <c r="I36" s="58">
        <v>31472625.85</v>
      </c>
    </row>
    <row r="37" spans="1:9" ht="12.75">
      <c r="A37" s="35" t="s">
        <v>230</v>
      </c>
      <c r="B37" s="36" t="s">
        <v>231</v>
      </c>
      <c r="C37" s="58">
        <v>138592208.99</v>
      </c>
      <c r="D37" s="59">
        <f t="shared" si="3"/>
        <v>5073579.6099999845</v>
      </c>
      <c r="E37" s="58">
        <v>143665788.6</v>
      </c>
      <c r="F37" s="59">
        <f t="shared" si="1"/>
        <v>13205658.99000001</v>
      </c>
      <c r="G37" s="58">
        <v>156871447.59</v>
      </c>
      <c r="H37" s="59">
        <f t="shared" si="2"/>
        <v>-289794.6700000167</v>
      </c>
      <c r="I37" s="58">
        <v>156581652.92</v>
      </c>
    </row>
    <row r="38" spans="1:9" s="37" customFormat="1" ht="13.5">
      <c r="A38" s="32" t="s">
        <v>232</v>
      </c>
      <c r="B38" s="33" t="s">
        <v>233</v>
      </c>
      <c r="C38" s="56">
        <v>212676492.92</v>
      </c>
      <c r="D38" s="57">
        <f>D39</f>
        <v>8744100</v>
      </c>
      <c r="E38" s="56">
        <v>221420592.92</v>
      </c>
      <c r="F38" s="57">
        <f t="shared" si="1"/>
        <v>9177689.080000013</v>
      </c>
      <c r="G38" s="56">
        <v>230598282</v>
      </c>
      <c r="H38" s="57">
        <f t="shared" si="2"/>
        <v>14278664.97999999</v>
      </c>
      <c r="I38" s="56">
        <v>244876946.98</v>
      </c>
    </row>
    <row r="39" spans="1:9" s="34" customFormat="1" ht="12.75">
      <c r="A39" s="35" t="s">
        <v>234</v>
      </c>
      <c r="B39" s="36" t="s">
        <v>235</v>
      </c>
      <c r="C39" s="58">
        <v>212676492.92</v>
      </c>
      <c r="D39" s="59">
        <f>E39-C39</f>
        <v>8744100</v>
      </c>
      <c r="E39" s="58">
        <v>221420592.92</v>
      </c>
      <c r="F39" s="59">
        <f t="shared" si="1"/>
        <v>9177689.080000013</v>
      </c>
      <c r="G39" s="58">
        <v>230598282</v>
      </c>
      <c r="H39" s="59">
        <f t="shared" si="2"/>
        <v>14278664.97999999</v>
      </c>
      <c r="I39" s="58">
        <v>244876946.98</v>
      </c>
    </row>
    <row r="40" spans="1:9" s="37" customFormat="1" ht="13.5">
      <c r="A40" s="32" t="s">
        <v>236</v>
      </c>
      <c r="B40" s="33" t="s">
        <v>237</v>
      </c>
      <c r="C40" s="56">
        <v>81484851.93</v>
      </c>
      <c r="D40" s="57">
        <f>SUM(D41:D44)</f>
        <v>526400</v>
      </c>
      <c r="E40" s="56">
        <v>82011251.93</v>
      </c>
      <c r="F40" s="57">
        <f t="shared" si="1"/>
        <v>-511399.3100000024</v>
      </c>
      <c r="G40" s="56">
        <v>81499852.62</v>
      </c>
      <c r="H40" s="57">
        <f t="shared" si="2"/>
        <v>-5135500</v>
      </c>
      <c r="I40" s="56">
        <v>76364352.62</v>
      </c>
    </row>
    <row r="41" spans="1:9" s="34" customFormat="1" ht="12.75">
      <c r="A41" s="35" t="s">
        <v>238</v>
      </c>
      <c r="B41" s="36" t="s">
        <v>239</v>
      </c>
      <c r="C41" s="58">
        <v>9827685.99</v>
      </c>
      <c r="D41" s="59">
        <f>E41-C41</f>
        <v>0</v>
      </c>
      <c r="E41" s="58">
        <v>9827685.99</v>
      </c>
      <c r="F41" s="59">
        <f t="shared" si="1"/>
        <v>0.6899999994784594</v>
      </c>
      <c r="G41" s="58">
        <v>9827686.68</v>
      </c>
      <c r="H41" s="59">
        <f t="shared" si="2"/>
        <v>0</v>
      </c>
      <c r="I41" s="58">
        <v>9827686.68</v>
      </c>
    </row>
    <row r="42" spans="1:9" ht="12.75">
      <c r="A42" s="35" t="s">
        <v>240</v>
      </c>
      <c r="B42" s="36" t="s">
        <v>241</v>
      </c>
      <c r="C42" s="58">
        <v>4322465.94</v>
      </c>
      <c r="D42" s="59">
        <f>E42-C42</f>
        <v>-22000</v>
      </c>
      <c r="E42" s="58">
        <v>4300465.94</v>
      </c>
      <c r="F42" s="59">
        <f t="shared" si="1"/>
        <v>0</v>
      </c>
      <c r="G42" s="58">
        <v>4300465.94</v>
      </c>
      <c r="H42" s="59">
        <f t="shared" si="2"/>
        <v>-238000.00000000047</v>
      </c>
      <c r="I42" s="58">
        <v>4062465.94</v>
      </c>
    </row>
    <row r="43" spans="1:9" ht="12.75">
      <c r="A43" s="35" t="s">
        <v>242</v>
      </c>
      <c r="B43" s="36" t="s">
        <v>243</v>
      </c>
      <c r="C43" s="58">
        <v>57440300</v>
      </c>
      <c r="D43" s="59">
        <f>E43-C43</f>
        <v>0</v>
      </c>
      <c r="E43" s="58">
        <v>57440300</v>
      </c>
      <c r="F43" s="59">
        <f t="shared" si="1"/>
        <v>-511400</v>
      </c>
      <c r="G43" s="58">
        <v>56928900</v>
      </c>
      <c r="H43" s="59">
        <f t="shared" si="2"/>
        <v>-4984300</v>
      </c>
      <c r="I43" s="58">
        <v>51944600</v>
      </c>
    </row>
    <row r="44" spans="1:9" ht="25.5">
      <c r="A44" s="35" t="s">
        <v>278</v>
      </c>
      <c r="B44" s="36" t="s">
        <v>279</v>
      </c>
      <c r="C44" s="58">
        <v>9894400</v>
      </c>
      <c r="D44" s="59">
        <f>E44-C44</f>
        <v>548400</v>
      </c>
      <c r="E44" s="58">
        <v>10442800</v>
      </c>
      <c r="F44" s="59">
        <f t="shared" si="1"/>
        <v>0</v>
      </c>
      <c r="G44" s="58">
        <v>10442800</v>
      </c>
      <c r="H44" s="59">
        <f t="shared" si="2"/>
        <v>86800</v>
      </c>
      <c r="I44" s="58">
        <v>10529600</v>
      </c>
    </row>
    <row r="45" spans="1:9" s="37" customFormat="1" ht="13.5">
      <c r="A45" s="32" t="s">
        <v>244</v>
      </c>
      <c r="B45" s="33" t="s">
        <v>245</v>
      </c>
      <c r="C45" s="56">
        <v>1115000</v>
      </c>
      <c r="D45" s="57">
        <f>D46</f>
        <v>3166700</v>
      </c>
      <c r="E45" s="56">
        <v>4281700</v>
      </c>
      <c r="F45" s="57">
        <f t="shared" si="1"/>
        <v>0</v>
      </c>
      <c r="G45" s="56">
        <v>4281700</v>
      </c>
      <c r="H45" s="57">
        <f t="shared" si="2"/>
        <v>0</v>
      </c>
      <c r="I45" s="56">
        <v>4281700</v>
      </c>
    </row>
    <row r="46" spans="1:9" ht="25.5">
      <c r="A46" s="35" t="s">
        <v>246</v>
      </c>
      <c r="B46" s="36" t="s">
        <v>247</v>
      </c>
      <c r="C46" s="58">
        <v>1115000</v>
      </c>
      <c r="D46" s="59">
        <f>E46-C46</f>
        <v>3166700</v>
      </c>
      <c r="E46" s="58">
        <v>4281700</v>
      </c>
      <c r="F46" s="59">
        <f t="shared" si="1"/>
        <v>0</v>
      </c>
      <c r="G46" s="58">
        <v>4281700</v>
      </c>
      <c r="H46" s="59">
        <f t="shared" si="2"/>
        <v>0</v>
      </c>
      <c r="I46" s="58">
        <v>4281700</v>
      </c>
    </row>
    <row r="47" spans="1:9" s="34" customFormat="1" ht="13.5">
      <c r="A47" s="32" t="s">
        <v>248</v>
      </c>
      <c r="B47" s="33" t="s">
        <v>249</v>
      </c>
      <c r="C47" s="56">
        <v>4694947.85</v>
      </c>
      <c r="D47" s="57">
        <f>D48</f>
        <v>0</v>
      </c>
      <c r="E47" s="56">
        <v>4694947.85</v>
      </c>
      <c r="F47" s="57">
        <f t="shared" si="1"/>
        <v>0</v>
      </c>
      <c r="G47" s="56">
        <v>4694947.85</v>
      </c>
      <c r="H47" s="57">
        <f t="shared" si="2"/>
        <v>0</v>
      </c>
      <c r="I47" s="56">
        <v>4694947.85</v>
      </c>
    </row>
    <row r="48" spans="1:9" ht="12.75">
      <c r="A48" s="35" t="s">
        <v>250</v>
      </c>
      <c r="B48" s="36" t="s">
        <v>251</v>
      </c>
      <c r="C48" s="58">
        <v>4694947.85</v>
      </c>
      <c r="D48" s="59">
        <f>E48-C48</f>
        <v>0</v>
      </c>
      <c r="E48" s="58">
        <v>4694947.85</v>
      </c>
      <c r="F48" s="59">
        <f t="shared" si="1"/>
        <v>0</v>
      </c>
      <c r="G48" s="58">
        <v>4694947.85</v>
      </c>
      <c r="H48" s="59">
        <f t="shared" si="2"/>
        <v>0</v>
      </c>
      <c r="I48" s="58">
        <v>4694947.85</v>
      </c>
    </row>
    <row r="49" spans="1:9" s="37" customFormat="1" ht="25.5">
      <c r="A49" s="32" t="s">
        <v>252</v>
      </c>
      <c r="B49" s="33" t="s">
        <v>253</v>
      </c>
      <c r="C49" s="56">
        <v>27727143.05</v>
      </c>
      <c r="D49" s="57">
        <f>D50</f>
        <v>0</v>
      </c>
      <c r="E49" s="56">
        <v>27727143.05</v>
      </c>
      <c r="F49" s="57">
        <f t="shared" si="1"/>
        <v>0</v>
      </c>
      <c r="G49" s="56">
        <v>27727143.05</v>
      </c>
      <c r="H49" s="57">
        <f t="shared" si="2"/>
        <v>-5000000</v>
      </c>
      <c r="I49" s="56">
        <v>22727143.05</v>
      </c>
    </row>
    <row r="50" spans="1:9" s="34" customFormat="1" ht="25.5">
      <c r="A50" s="38" t="s">
        <v>254</v>
      </c>
      <c r="B50" s="39" t="s">
        <v>255</v>
      </c>
      <c r="C50" s="60">
        <v>27727143.05</v>
      </c>
      <c r="D50" s="59">
        <f>E50-C50</f>
        <v>0</v>
      </c>
      <c r="E50" s="60">
        <v>27727143.05</v>
      </c>
      <c r="F50" s="61">
        <f t="shared" si="1"/>
        <v>0</v>
      </c>
      <c r="G50" s="60">
        <v>27727143.05</v>
      </c>
      <c r="H50" s="61">
        <f t="shared" si="2"/>
        <v>-5000000</v>
      </c>
      <c r="I50" s="60">
        <v>22727143.05</v>
      </c>
    </row>
    <row r="51" spans="1:9" s="41" customFormat="1" ht="20.25" customHeight="1">
      <c r="A51" s="91" t="s">
        <v>256</v>
      </c>
      <c r="B51" s="91"/>
      <c r="C51" s="40">
        <f>C7+C15+C20+C26+C31+C38+C40+C45+C47+C49</f>
        <v>3105296423.28</v>
      </c>
      <c r="D51" s="40">
        <f aca="true" t="shared" si="4" ref="D51:I51">D7+D15+D20+D26+D31+D38+D40+D45+D47+D49</f>
        <v>293305487.4999999</v>
      </c>
      <c r="E51" s="40">
        <f t="shared" si="4"/>
        <v>3398601910.7799997</v>
      </c>
      <c r="F51" s="40">
        <f t="shared" si="4"/>
        <v>54392819.66999994</v>
      </c>
      <c r="G51" s="40">
        <f t="shared" si="4"/>
        <v>3452994730.45</v>
      </c>
      <c r="H51" s="40">
        <f t="shared" si="4"/>
        <v>139954140.26000002</v>
      </c>
      <c r="I51" s="40">
        <f t="shared" si="4"/>
        <v>3592948870.71</v>
      </c>
    </row>
    <row r="54" spans="3:9" ht="12.75">
      <c r="C54" s="83"/>
      <c r="E54" s="84"/>
      <c r="G54" s="84"/>
      <c r="I54" s="84"/>
    </row>
    <row r="55" spans="4:8" ht="12.75">
      <c r="D55" s="84"/>
      <c r="F55" s="84"/>
      <c r="H55" s="84"/>
    </row>
    <row r="56" ht="12.75">
      <c r="I56" s="84"/>
    </row>
  </sheetData>
  <sheetProtection/>
  <mergeCells count="5">
    <mergeCell ref="A2:I2"/>
    <mergeCell ref="A5:A6"/>
    <mergeCell ref="B5:B6"/>
    <mergeCell ref="C5:I5"/>
    <mergeCell ref="A51:B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Спирина Ольга Станиславовна</cp:lastModifiedBy>
  <cp:lastPrinted>2022-03-18T11:44:53Z</cp:lastPrinted>
  <dcterms:created xsi:type="dcterms:W3CDTF">2003-08-14T15:25:08Z</dcterms:created>
  <dcterms:modified xsi:type="dcterms:W3CDTF">2022-03-24T11:55:24Z</dcterms:modified>
  <cp:category/>
  <cp:version/>
  <cp:contentType/>
  <cp:contentStatus/>
</cp:coreProperties>
</file>