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1340" windowHeight="9345" tabRatio="775" activeTab="0"/>
  </bookViews>
  <sheets>
    <sheet name="анализ январь-сентя 2019 и 2020" sheetId="1" r:id="rId1"/>
  </sheets>
  <definedNames>
    <definedName name="_xlnm.Print_Titles" localSheetId="0">'анализ январь-сентя 2019 и 2020'!$6:$7</definedName>
    <definedName name="_xlnm.Print_Area" localSheetId="0">'анализ январь-сентя 2019 и 2020'!$A$1:$F$137</definedName>
  </definedNames>
  <calcPr fullCalcOnLoad="1"/>
</workbook>
</file>

<file path=xl/sharedStrings.xml><?xml version="1.0" encoding="utf-8"?>
<sst xmlns="http://schemas.openxmlformats.org/spreadsheetml/2006/main" count="547" uniqueCount="396">
  <si>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</si>
  <si>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Земельный налог </t>
  </si>
  <si>
    <t>000 1 08 00000 00 0000 000</t>
  </si>
  <si>
    <t>Государственная пошлина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</si>
  <si>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</si>
  <si>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</si>
  <si>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</si>
  <si>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</si>
  <si>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000 1 11 05012 04 0000 120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</si>
  <si>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</si>
  <si>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</si>
  <si>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</si>
  <si>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</si>
  <si>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</si>
  <si>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</si>
  <si>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</si>
  <si>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</si>
  <si>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</si>
  <si>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</si>
  <si>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</si>
  <si>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</si>
  <si>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</si>
  <si>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</si>
  <si>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</si>
  <si>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</si>
  <si>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компенсации затрат государства</t>
  </si>
  <si>
    <t>000 1 13 02000 00 0000 130</t>
  </si>
  <si>
    <t>000 1 13 02994 04 0000 130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</si>
  <si>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</si>
  <si>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</si>
  <si>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</si>
  <si>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</si>
  <si>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</si>
  <si>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</si>
  <si>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</si>
  <si>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</si>
  <si>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</si>
  <si>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000 1 05 01010 01 0000 110</t>
  </si>
  <si>
    <t>Налог, взимаемый с налогоплательщиков, выбравших в качестве объекта налогообложения 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</si>
  <si>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</si>
  <si>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</si>
  <si>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</si>
  <si>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</si>
  <si>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000 1 05 01050 01 0000 110</t>
  </si>
  <si>
    <t>000 1 05 02010 02 0000 110</t>
  </si>
  <si>
    <t>Единый налог на вмененный доход для отдельных видов деятельности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</si>
  <si>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</si>
  <si>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</si>
  <si>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000 1 05 04000 02 0000 110</t>
  </si>
  <si>
    <t>Налог, взимаемый в связи с применением патентной системы налогообложения</t>
  </si>
  <si>
    <t>000 1 06 01000 00 0000 110</t>
  </si>
  <si>
    <t>Налог на имущество физических лиц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</si>
  <si>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</si>
  <si>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</si>
  <si>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</si>
  <si>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</si>
  <si>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</si>
  <si>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</si>
  <si>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</si>
  <si>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 xml:space="preserve">Государственная пошлина за выдачу разрешения на установку рекламной конструкции 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</si>
  <si>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</si>
  <si>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</si>
  <si>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</si>
  <si>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</si>
  <si>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</si>
  <si>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</si>
  <si>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</si>
  <si>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</si>
  <si>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</si>
  <si>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</si>
  <si>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</si>
  <si>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</si>
  <si>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</si>
  <si>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</si>
  <si>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</si>
  <si>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</si>
  <si>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</si>
  <si>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</si>
  <si>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000 1 13 02990 00 0000 130</t>
  </si>
  <si>
    <t>Прочие доходы от компенсации затрат государства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</si>
  <si>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</si>
  <si>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</si>
  <si>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</si>
  <si>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</si>
  <si>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</si>
  <si>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Коды бюджетной классификации Российской Федерации</t>
  </si>
  <si>
    <t>Наименование доходов</t>
  </si>
  <si>
    <t>000 1 00 00000 00 0000 000</t>
  </si>
  <si>
    <t>НАЛОГОВЫЕ И НЕНАЛОГОВЫЕ ДОХОДЫ</t>
  </si>
  <si>
    <t>НАЛОГОВЫЕ ДОХОДЫ</t>
  </si>
  <si>
    <t>из них: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</si>
  <si>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</si>
  <si>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</si>
  <si>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</si>
  <si>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</si>
  <si>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</si>
  <si>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</si>
  <si>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</si>
  <si>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налогобложения</t>
  </si>
  <si>
    <t>000 1 05 02000 02 0000 110</t>
  </si>
  <si>
    <t>Единый налог на вмененый доход для отдельных видов деятельности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</si>
  <si>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</si>
  <si>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</si>
  <si>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</si>
  <si>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</si>
  <si>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</si>
  <si>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</si>
  <si>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000 1 06 06000 00 0000 110</t>
  </si>
  <si>
    <t>Прочие доходы от компенсации затрат бюджетов городских округов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</si>
  <si>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</si>
  <si>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000 1 05 01012 01 0000 110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</si>
  <si>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</si>
  <si>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</si>
  <si>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</si>
  <si>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000 1 17 00000 00 0000 000</t>
  </si>
  <si>
    <t xml:space="preserve">Прочие неналоговые доходы </t>
  </si>
  <si>
    <t>000 1 17 01040 04 0000 180</t>
  </si>
  <si>
    <t>Невыясненные поступления, зачисляемые в бюджеты городских округов</t>
  </si>
  <si>
    <t>000 1 17 05040 04 0000 180</t>
  </si>
  <si>
    <t>Прочие неналоговые доходы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</si>
  <si>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</si>
  <si>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000 1 13 02064 04 0000 130</t>
  </si>
  <si>
    <t>000 1 13 02060 00 0000 130</t>
  </si>
  <si>
    <t xml:space="preserve">Доходы, поступающие в порядке возмещения расходов, понесенных в связи с эксплуатацией имущества 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</si>
  <si>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</si>
  <si>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</si>
  <si>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</si>
  <si>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</si>
  <si>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</si>
  <si>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</si>
  <si>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</si>
  <si>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</si>
  <si>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</si>
  <si>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</si>
  <si>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</si>
  <si>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000 1 13 01000 00 0000 130</t>
  </si>
  <si>
    <t xml:space="preserve">Доходы от оказания платных услуг (работ) </t>
  </si>
  <si>
    <t>Прочие доходы от оказания платных услуг (работ)</t>
  </si>
  <si>
    <t>000 1 13 01990 00 0000 130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</si>
  <si>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</si>
  <si>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</si>
  <si>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</si>
  <si>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000 1 06 06030 04 0000 110</t>
  </si>
  <si>
    <t>000 1 12 01041 01 0000 120</t>
  </si>
  <si>
    <t>Плата за размещение отходов производства</t>
  </si>
  <si>
    <t>-</t>
  </si>
  <si>
    <t>0001 03 02231 01 0000 110</t>
  </si>
  <si>
    <t>0001 03 02241 01 0000 110</t>
  </si>
  <si>
    <t>0001 03 02251 01 0000 110</t>
  </si>
  <si>
    <t>0001 03 02261 01 0000 110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</si>
  <si>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</si>
  <si>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</si>
  <si>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</si>
  <si>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</si>
  <si>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000 1 12 01042 01 0000 120</t>
  </si>
  <si>
    <t xml:space="preserve">Плата за размещение твердых коммунальных отходов </t>
  </si>
  <si>
    <t>%                             исполнения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</si>
  <si>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</si>
  <si>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</si>
  <si>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</si>
  <si>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</si>
  <si>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</si>
  <si>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обеспеченнности</t>
  </si>
  <si>
    <t>Дотации бюджетам городских округов на выравнивание бюджетной обеспеченнности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</si>
  <si>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</si>
  <si>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</si>
  <si>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r>
      <t xml:space="preserve">Субсидии бюджетам </t>
    </r>
    <r>
      <rPr>
        <b/>
        <sz val="10"/>
        <color indexed="8"/>
        <rFont val="Times New Roman"/>
        <family val="1"/>
      </rPr>
      <t>бюджетной системы</t>
    </r>
    <r>
      <rPr>
        <b/>
        <sz val="10"/>
        <rFont val="Times New Roman"/>
        <family val="1"/>
      </rPr>
      <t xml:space="preserve"> Российской Федерации (межбюджетные субсидии)</t>
    </r>
  </si>
  <si>
    <t>Субсидии бюджетам на реализацию мероприятий государственной программы Российской Федерации "Доступная среда" на 2011-2020 годы</t>
  </si>
  <si>
    <t>Субсидии бюджетам городских округов на реализацию мероприятий государственной программы Российской Федерации "Доступная среда" на 2011-2020 годы</t>
  </si>
  <si>
    <t>Прочие субсидии</t>
  </si>
  <si>
    <t>Прочие субсидии бюджетам городских округов</t>
  </si>
  <si>
    <t>Субвенции бюджетам субъектов Российской Федерации и муниципальных образований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</si>
  <si>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</si>
  <si>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</si>
  <si>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</si>
  <si>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</si>
  <si>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</si>
  <si>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</si>
  <si>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Иные межбюджетные трансферты</t>
  </si>
  <si>
    <t>000 2 18 00000 00 0000 000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</si>
  <si>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</si>
  <si>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</si>
  <si>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</si>
  <si>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</si>
  <si>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</si>
  <si>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</si>
  <si>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</si>
  <si>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ИТОГО ДОХОДОВ</t>
  </si>
  <si>
    <t xml:space="preserve"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</t>
  </si>
  <si>
    <t xml:space="preserve"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</t>
  </si>
  <si>
    <t>Прочие безвозмездные поступления</t>
  </si>
  <si>
    <t>Прочие безвозмездные поступления в бюджеты городских округов</t>
  </si>
  <si>
    <t>000 2 02 10000 00 0000 150</t>
  </si>
  <si>
    <t>000 2 02 15001 00 0000 150</t>
  </si>
  <si>
    <t>000 2 02 15001 04 0000 150</t>
  </si>
  <si>
    <t>000 2 02 15010 00 0000 150</t>
  </si>
  <si>
    <t>000 2 02 15010 04 0000 150</t>
  </si>
  <si>
    <t>000 2 02 15002 00 0000 150</t>
  </si>
  <si>
    <t>000 2 02 15002 04 0000 150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</si>
  <si>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</si>
  <si>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</si>
  <si>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000 2 02 20000 00 0000 150</t>
  </si>
  <si>
    <t>000 2 02 20041 00 0000 150</t>
  </si>
  <si>
    <t>000 2 02 20041 04 0000 150</t>
  </si>
  <si>
    <t>000 2 02 25027 00 0000 150</t>
  </si>
  <si>
    <t>000 2 02 25027 04 0000 150</t>
  </si>
  <si>
    <t>000 2 02 29999 00 0000 150</t>
  </si>
  <si>
    <t>000 2 02 29999 04 0000 150</t>
  </si>
  <si>
    <t>000 2 02 30000 00 0000 150</t>
  </si>
  <si>
    <t>000 2 02 30027 00 0000 150</t>
  </si>
  <si>
    <t>000 2 02 30027 04 0000 150</t>
  </si>
  <si>
    <t>000 2 02 30029 00 0000 150</t>
  </si>
  <si>
    <t>000 2 02 30029 04 0000 150</t>
  </si>
  <si>
    <t>000 2 02 35930 00 0000 150</t>
  </si>
  <si>
    <t>000 2 02 35930 04 0000 150</t>
  </si>
  <si>
    <t>000 2 02 40000 00 0000 150</t>
  </si>
  <si>
    <t>000 2 07 00000 00 0000 150</t>
  </si>
  <si>
    <t>000 2 07 04000 04 0000 150</t>
  </si>
  <si>
    <t>000 2 07 04050 04 0000 150</t>
  </si>
  <si>
    <t>000 2 18 00000 00 0000 150</t>
  </si>
  <si>
    <t>000 2 18 04000 04 0000 150</t>
  </si>
  <si>
    <t>000 218 04010 04 0000 150</t>
  </si>
  <si>
    <t>000 2 19 00000 00 0000 150</t>
  </si>
  <si>
    <t>000 2 19 00000 04 0000 150</t>
  </si>
  <si>
    <t>000 219 60010 04 0000 150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</si>
  <si>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</si>
  <si>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</si>
  <si>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000 2 02 30024 00 0000 150</t>
  </si>
  <si>
    <t>000 2 02 30024 04 0000 150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</si>
  <si>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</si>
  <si>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</si>
  <si>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</si>
  <si>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</si>
  <si>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</si>
  <si>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000 2 02 35120 04 0000 150</t>
  </si>
  <si>
    <t>000 2 02 39998 00 0000 150</t>
  </si>
  <si>
    <t>000 2 02 39998 04 0000 150</t>
  </si>
  <si>
    <t>Единая субвенция местным бюджетам</t>
  </si>
  <si>
    <t>Единая субвенция бюджетам городских округов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</si>
  <si>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</si>
  <si>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>000 1 16 01000 01 0000 140</t>
  </si>
  <si>
    <t xml:space="preserve">Административные штрафы, установленные Кодексом Российской Федерации об административных правонарушениях
</t>
  </si>
  <si>
    <t>000 1 16 01050 01 0000 140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</si>
  <si>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</si>
  <si>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>000 1 16 01053 01 0000 140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</si>
  <si>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</si>
  <si>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000 1 16 01060 01 0000 140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</si>
  <si>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</si>
  <si>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>000 1 16 01063 01 0000 140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</si>
  <si>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</si>
  <si>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>000 1 16 01120 01 0000 140</t>
  </si>
  <si>
    <t xml:space="preserve"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
</t>
  </si>
  <si>
    <t>000 1 16 01123 01 0000 140</t>
  </si>
  <si>
    <t xml:space="preserve"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
</t>
  </si>
  <si>
    <t>000 1 16 01200 01 0000 140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</si>
  <si>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</si>
  <si>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>000 1 16 01203 01 0000 140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</si>
  <si>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</si>
  <si>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>000 1 16 07090 00 0000 140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</si>
  <si>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</si>
  <si>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>000 1 16 07090 04 0000 140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</si>
  <si>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</si>
  <si>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>000 1 16 10000 00 0000 140</t>
  </si>
  <si>
    <t xml:space="preserve">Платежи в целях возмещения причиненного ущерба (убытков)
</t>
  </si>
  <si>
    <t>000 1 16 10120 00 0000 140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</si>
  <si>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
</t>
  </si>
  <si>
    <t>000 1 16 10123 01 0000 140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</si>
  <si>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
</t>
  </si>
  <si>
    <t>000 2 02 20077 00 0000 150</t>
  </si>
  <si>
    <t>000 2 02 20077 04 0000 150</t>
  </si>
  <si>
    <t>000 2 02 25169 00 0000 150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</si>
  <si>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</si>
  <si>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000 2 02 25169 04 0000 150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</si>
  <si>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</si>
  <si>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000 2 02 35469 00 0000 150</t>
  </si>
  <si>
    <t>Субвенции бюджетам на проведение Всероссийской переписи населения 2020 года</t>
  </si>
  <si>
    <t>000 2 02 35469 04 0000 150</t>
  </si>
  <si>
    <t>Субвенции бюджетам городских округов на проведение Всероссийской переписи населения 2020 года</t>
  </si>
  <si>
    <t>000 2 02 45453 00 0000 150</t>
  </si>
  <si>
    <t>Межбюджетные трансферты, передаваемые бюджетам на создание виртуальных концертных залов</t>
  </si>
  <si>
    <t>000 2 02 45453 04 0000 150</t>
  </si>
  <si>
    <t>Межбюджетные трансферты, передаваемые бюджетам городских округов на создание виртуальных концертных залов</t>
  </si>
  <si>
    <t>000 1 16 01150 01 0000 140</t>
  </si>
  <si>
    <t>000 1 16 01153 01 0000 140</t>
  </si>
  <si>
    <t>000 1 16 01190 01 0000 140</t>
  </si>
  <si>
    <t>000 1 16 07010 00 0000 140</t>
  </si>
  <si>
    <t>000 1 16 07010 04 0000 140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</si>
  <si>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</si>
  <si>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</si>
  <si>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</si>
  <si>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</si>
  <si>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</si>
  <si>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</si>
  <si>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000 1 16 01193 01 0000 140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</si>
  <si>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</si>
  <si>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</si>
  <si>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</si>
  <si>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</si>
  <si>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</si>
  <si>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</si>
  <si>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</si>
  <si>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</si>
  <si>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</si>
  <si>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</si>
  <si>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</si>
  <si>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000 2 02 25555 00 0000 150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</si>
  <si>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</si>
  <si>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000 2 02 25555 04 0000 150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</si>
  <si>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 городской среды</t>
  </si>
  <si>
    <t>000 2 02 49999 00 0000 150</t>
  </si>
  <si>
    <t>Прочие межбюджетные трансферты, передаваемые бюджетам</t>
  </si>
  <si>
    <t>000 2 02 49999 04 0000 150</t>
  </si>
  <si>
    <t>Прочие межбюджетные трансферты, передаваемые бюджетам городских округов</t>
  </si>
  <si>
    <t>000 218 04020 04 0000 150</t>
  </si>
  <si>
    <t>Доходы бюджетов городских округов от возврата автономными учреждениями остатков субсидий прошлых лет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</si>
  <si>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</si>
  <si>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</si>
  <si>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</si>
  <si>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</si>
  <si>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Субсидия бюджетам на поддержку отрасли культуры</t>
  </si>
  <si>
    <t>Субсидия бюджетам городских округов на поддержку отрасли культуры</t>
  </si>
  <si>
    <t>000 2 02 25519 00 0000 150</t>
  </si>
  <si>
    <t>000 2 02 25519 04 0000 150</t>
  </si>
  <si>
    <t>Межбюджетные трансферты, передаваемые бюджетам на создание модельных муниципальных библиотек</t>
  </si>
  <si>
    <t>Межбюджетные трансферты, передаваемые бюджетам городских округов на создание модельных муниципальных библиотек</t>
  </si>
  <si>
    <t xml:space="preserve">
000 2 02 45454 04 0000 150 </t>
  </si>
  <si>
    <t xml:space="preserve">
000 2 02 45454 00 0000 150</t>
  </si>
  <si>
    <t xml:space="preserve">Межбюджетные трансферты, передаваемые бюджетам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
</t>
  </si>
  <si>
    <t xml:space="preserve">Межбюджетные трансферты, передаваемые бюджетам городских округов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
</t>
  </si>
  <si>
    <t xml:space="preserve">
000 2 02 45159 04 0000 150 </t>
  </si>
  <si>
    <t xml:space="preserve">
000 2 02 45159 00 0000 150 </t>
  </si>
  <si>
    <t xml:space="preserve">
000 2 07 04050 04 0000 150 </t>
  </si>
  <si>
    <t xml:space="preserve">
000 2 07 00000 00 0000 150</t>
  </si>
  <si>
    <t xml:space="preserve">
 000 2 07 04000 04 0000 150 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</si>
  <si>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</si>
  <si>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</si>
  <si>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</si>
  <si>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</si>
  <si>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</si>
  <si>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</si>
  <si>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Доходы от возмещения ущерба при возникновении страховых случаев</t>
  </si>
  <si>
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
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</si>
  <si>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</si>
  <si>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000 1 16 25050 01 0000 140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</si>
  <si>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</si>
  <si>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</si>
  <si>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</si>
  <si>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</si>
  <si>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</si>
  <si>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</si>
  <si>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</si>
  <si>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</si>
  <si>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</si>
  <si>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Примечение:  ⃰  коды бюджетной классификации, применяемые до 01.01.2020 г.</t>
  </si>
  <si>
    <t>000 1 16 03000 00 0000 140*</t>
  </si>
  <si>
    <t>000 1 16 06000 01 0000 140*</t>
  </si>
  <si>
    <t>000 1 16 08000 01 0000 140*</t>
  </si>
  <si>
    <t>000 1 16 23000 00 0000 140*</t>
  </si>
  <si>
    <t>000 1 16 25000 00 0000 140*</t>
  </si>
  <si>
    <t>000 1 16 28000 01 0000 140*</t>
  </si>
  <si>
    <t>000 1 16 30000 01 0000 140*</t>
  </si>
  <si>
    <t>000 1 16 33000 00 0000 140*</t>
  </si>
  <si>
    <t>000 1 16 43000 01 0000 140*</t>
  </si>
  <si>
    <t>000 1 16 90000 00 0000 140*</t>
  </si>
  <si>
    <t xml:space="preserve">000 1 16 90040 04 0000 140* </t>
  </si>
  <si>
    <t>000 1 16 33040 04 0000 140*</t>
  </si>
  <si>
    <t>000 1 16 30030 01 0000 140*</t>
  </si>
  <si>
    <t>000 1 16 23041 04 0000 140*</t>
  </si>
  <si>
    <t>000 1 16 08010 01 0000 140*</t>
  </si>
  <si>
    <t>000 1 16 03030 01 0000 140*</t>
  </si>
  <si>
    <t>000 1 16 03010 01 0000 140*</t>
  </si>
  <si>
    <t>Сравнительный анализ поступления доходов местного бюджета ЗАТО Александровск за январь-сентябрь 2019 и 2020 годов</t>
  </si>
  <si>
    <t>Исполнение за                    январь - сентябрь                                               2019 года</t>
  </si>
  <si>
    <t>000 1 16 01080 01 0000 140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</si>
  <si>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</si>
  <si>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</si>
  <si>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</si>
  <si>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000 1 16 01194 01 0000 140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</si>
  <si>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</si>
  <si>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000 1 16 01330 00 0000 140</t>
  </si>
  <si>
    <t>000 1 16 013333 01 0000 140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</si>
  <si>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</si>
  <si>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</si>
  <si>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000 2 02 20216 00 0000 150</t>
  </si>
  <si>
    <t>000 2 02 20216 04 0000 150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</si>
  <si>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</si>
  <si>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000 2 02 25304 00 0000 150</t>
  </si>
  <si>
    <t>000 2 02 25304 04 0000 150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</si>
  <si>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</si>
  <si>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</si>
  <si>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
000 2 02 45303 00 0000 150 </t>
  </si>
  <si>
    <t xml:space="preserve">
000 2 02 45303 04 0000 150 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</si>
  <si>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</si>
  <si>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</si>
  <si>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Отклонение 
(стр. 4 - стр. 3)</t>
  </si>
  <si>
    <t>Исполнение за январь - сентябрь 2020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</si>
</sst>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_-* #,##0.0_р_._-;\-* #,##0.0_р_._-;_-* &quot;-&quot;??_р_._-;_-@_-"/>
    <numFmt numFmtId="178" formatCode="_-* #,##0.0_р_._-;\-* #,##0.0_р_._-;_-* &quot;-&quot;?_р_._-;_-@_-"/>
    <numFmt numFmtId="179" formatCode="[$€-2]\ ###,000_);[Red]\([$€-2]\ ###,000\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%"/>
    <numFmt numFmtId="189" formatCode="#,##0.000"/>
  </numFmts>
  <fonts count="32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1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8">
    <xf numFmtId="0" fontId="0" fillId="0" borderId="0" xfId="0" applyAlignment="1">
      <alignment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4" fontId="22" fillId="0" borderId="0" xfId="0" applyNumberFormat="1" applyFont="1" applyFill="1" applyAlignment="1">
      <alignment/>
    </xf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Alignment="1">
      <alignment horizontal="center"/>
    </xf>
    <xf numFmtId="0" fontId="23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4" fontId="26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justify" vertical="center" wrapText="1"/>
    </xf>
    <xf numFmtId="0" fontId="26" fillId="0" borderId="0" xfId="0" applyFont="1" applyFill="1" applyAlignment="1">
      <alignment/>
    </xf>
    <xf numFmtId="0" fontId="22" fillId="0" borderId="10" xfId="0" applyFont="1" applyFill="1" applyBorder="1" applyAlignment="1">
      <alignment horizontal="justify" vertical="center" wrapText="1"/>
    </xf>
    <xf numFmtId="49" fontId="22" fillId="0" borderId="10" xfId="0" applyNumberFormat="1" applyFont="1" applyFill="1" applyBorder="1" applyAlignment="1">
      <alignment vertical="center" wrapText="1"/>
    </xf>
    <xf numFmtId="2" fontId="26" fillId="0" borderId="10" xfId="0" applyNumberFormat="1" applyFont="1" applyFill="1" applyBorder="1" applyAlignment="1">
      <alignment horizontal="justify" vertical="center" wrapText="1"/>
    </xf>
    <xf numFmtId="2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vertical="center"/>
    </xf>
    <xf numFmtId="4" fontId="25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justify" vertical="center" wrapText="1"/>
    </xf>
    <xf numFmtId="4" fontId="22" fillId="25" borderId="10" xfId="0" applyNumberFormat="1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vertical="center" wrapText="1"/>
    </xf>
    <xf numFmtId="4" fontId="23" fillId="26" borderId="10" xfId="0" applyNumberFormat="1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vertical="center" wrapText="1"/>
    </xf>
    <xf numFmtId="0" fontId="22" fillId="25" borderId="0" xfId="0" applyFont="1" applyFill="1" applyAlignment="1">
      <alignment/>
    </xf>
    <xf numFmtId="0" fontId="26" fillId="25" borderId="10" xfId="0" applyFont="1" applyFill="1" applyBorder="1" applyAlignment="1">
      <alignment vertical="center" wrapText="1"/>
    </xf>
    <xf numFmtId="0" fontId="26" fillId="25" borderId="10" xfId="0" applyFont="1" applyFill="1" applyBorder="1" applyAlignment="1">
      <alignment horizontal="center" vertical="center"/>
    </xf>
    <xf numFmtId="4" fontId="26" fillId="25" borderId="10" xfId="0" applyNumberFormat="1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vertical="center"/>
    </xf>
    <xf numFmtId="4" fontId="23" fillId="27" borderId="10" xfId="0" applyNumberFormat="1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vertical="center" wrapText="1"/>
    </xf>
    <xf numFmtId="0" fontId="23" fillId="27" borderId="10" xfId="0" applyFont="1" applyFill="1" applyBorder="1" applyAlignment="1">
      <alignment horizontal="center" vertical="center" wrapText="1"/>
    </xf>
    <xf numFmtId="0" fontId="23" fillId="27" borderId="10" xfId="0" applyFont="1" applyFill="1" applyBorder="1" applyAlignment="1">
      <alignment horizontal="justify" vertical="center" wrapText="1"/>
    </xf>
    <xf numFmtId="0" fontId="23" fillId="27" borderId="1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2" fillId="25" borderId="10" xfId="0" applyFont="1" applyFill="1" applyBorder="1" applyAlignment="1">
      <alignment horizontal="left" vertical="center" wrapText="1"/>
    </xf>
    <xf numFmtId="2" fontId="22" fillId="25" borderId="10" xfId="0" applyNumberFormat="1" applyFont="1" applyFill="1" applyBorder="1" applyAlignment="1">
      <alignment horizontal="left" vertical="center" wrapText="1"/>
    </xf>
    <xf numFmtId="4" fontId="26" fillId="25" borderId="11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Alignment="1">
      <alignment horizontal="center"/>
    </xf>
    <xf numFmtId="0" fontId="1" fillId="25" borderId="0" xfId="0" applyFont="1" applyFill="1" applyAlignment="1">
      <alignment horizontal="center" wrapText="1"/>
    </xf>
    <xf numFmtId="4" fontId="22" fillId="25" borderId="0" xfId="0" applyNumberFormat="1" applyFont="1" applyFill="1" applyAlignment="1">
      <alignment/>
    </xf>
    <xf numFmtId="10" fontId="23" fillId="26" borderId="10" xfId="0" applyNumberFormat="1" applyFont="1" applyFill="1" applyBorder="1" applyAlignment="1">
      <alignment horizontal="center" vertical="center"/>
    </xf>
    <xf numFmtId="10" fontId="25" fillId="24" borderId="10" xfId="0" applyNumberFormat="1" applyFont="1" applyFill="1" applyBorder="1" applyAlignment="1">
      <alignment horizontal="center" vertical="center"/>
    </xf>
    <xf numFmtId="10" fontId="23" fillId="0" borderId="10" xfId="0" applyNumberFormat="1" applyFont="1" applyFill="1" applyBorder="1" applyAlignment="1">
      <alignment horizontal="center" vertical="center"/>
    </xf>
    <xf numFmtId="10" fontId="23" fillId="27" borderId="10" xfId="0" applyNumberFormat="1" applyFont="1" applyFill="1" applyBorder="1" applyAlignment="1">
      <alignment horizontal="center" vertical="center"/>
    </xf>
    <xf numFmtId="10" fontId="26" fillId="0" borderId="10" xfId="0" applyNumberFormat="1" applyFont="1" applyFill="1" applyBorder="1" applyAlignment="1">
      <alignment horizontal="center" vertical="center"/>
    </xf>
    <xf numFmtId="10" fontId="22" fillId="25" borderId="10" xfId="0" applyNumberFormat="1" applyFont="1" applyFill="1" applyBorder="1" applyAlignment="1">
      <alignment horizontal="center" vertical="center"/>
    </xf>
    <xf numFmtId="10" fontId="22" fillId="0" borderId="10" xfId="0" applyNumberFormat="1" applyFont="1" applyFill="1" applyBorder="1" applyAlignment="1">
      <alignment horizontal="center" vertical="center"/>
    </xf>
    <xf numFmtId="10" fontId="26" fillId="25" borderId="10" xfId="0" applyNumberFormat="1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vertical="center"/>
    </xf>
    <xf numFmtId="0" fontId="23" fillId="24" borderId="10" xfId="0" applyFont="1" applyFill="1" applyBorder="1" applyAlignment="1">
      <alignment vertical="center" wrapText="1"/>
    </xf>
    <xf numFmtId="4" fontId="23" fillId="24" borderId="10" xfId="0" applyNumberFormat="1" applyFont="1" applyFill="1" applyBorder="1" applyAlignment="1">
      <alignment horizontal="center" vertical="center"/>
    </xf>
    <xf numFmtId="0" fontId="23" fillId="28" borderId="10" xfId="0" applyFont="1" applyFill="1" applyBorder="1" applyAlignment="1">
      <alignment horizontal="center" vertical="center"/>
    </xf>
    <xf numFmtId="0" fontId="23" fillId="28" borderId="0" xfId="0" applyFont="1" applyFill="1" applyAlignment="1">
      <alignment vertical="center" wrapText="1"/>
    </xf>
    <xf numFmtId="4" fontId="23" fillId="28" borderId="10" xfId="0" applyNumberFormat="1" applyFont="1" applyFill="1" applyBorder="1" applyAlignment="1">
      <alignment horizontal="center" vertical="center"/>
    </xf>
    <xf numFmtId="0" fontId="23" fillId="28" borderId="11" xfId="0" applyFont="1" applyFill="1" applyBorder="1" applyAlignment="1">
      <alignment horizontal="center" vertical="center"/>
    </xf>
    <xf numFmtId="0" fontId="23" fillId="28" borderId="10" xfId="0" applyFont="1" applyFill="1" applyBorder="1" applyAlignment="1">
      <alignment horizontal="left" vertical="center" wrapText="1"/>
    </xf>
    <xf numFmtId="4" fontId="23" fillId="28" borderId="11" xfId="0" applyNumberFormat="1" applyFont="1" applyFill="1" applyBorder="1" applyAlignment="1">
      <alignment horizontal="center" vertical="center"/>
    </xf>
    <xf numFmtId="0" fontId="26" fillId="25" borderId="12" xfId="0" applyFont="1" applyFill="1" applyBorder="1" applyAlignment="1">
      <alignment horizontal="left" vertical="center" wrapText="1"/>
    </xf>
    <xf numFmtId="0" fontId="22" fillId="25" borderId="12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0" fontId="26" fillId="25" borderId="0" xfId="0" applyFont="1" applyFill="1" applyAlignment="1">
      <alignment/>
    </xf>
    <xf numFmtId="0" fontId="23" fillId="28" borderId="10" xfId="0" applyFont="1" applyFill="1" applyBorder="1" applyAlignment="1">
      <alignment vertical="center" wrapText="1"/>
    </xf>
    <xf numFmtId="0" fontId="26" fillId="25" borderId="10" xfId="0" applyFont="1" applyFill="1" applyBorder="1" applyAlignment="1">
      <alignment wrapText="1"/>
    </xf>
    <xf numFmtId="0" fontId="23" fillId="29" borderId="10" xfId="0" applyFont="1" applyFill="1" applyBorder="1" applyAlignment="1">
      <alignment horizontal="center" vertical="center"/>
    </xf>
    <xf numFmtId="0" fontId="22" fillId="29" borderId="10" xfId="0" applyFont="1" applyFill="1" applyBorder="1" applyAlignment="1">
      <alignment horizontal="left" vertical="center" wrapText="1"/>
    </xf>
    <xf numFmtId="4" fontId="23" fillId="29" borderId="10" xfId="0" applyNumberFormat="1" applyFont="1" applyFill="1" applyBorder="1" applyAlignment="1">
      <alignment horizontal="center" vertical="center"/>
    </xf>
    <xf numFmtId="0" fontId="26" fillId="25" borderId="10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left" vertical="top" wrapText="1"/>
    </xf>
    <xf numFmtId="0" fontId="22" fillId="25" borderId="10" xfId="0" applyFont="1" applyFill="1" applyBorder="1" applyAlignment="1">
      <alignment horizontal="center" vertical="center" wrapText="1"/>
    </xf>
    <xf numFmtId="4" fontId="22" fillId="25" borderId="11" xfId="0" applyNumberFormat="1" applyFont="1" applyFill="1" applyBorder="1" applyAlignment="1">
      <alignment horizontal="center" vertical="center"/>
    </xf>
    <xf numFmtId="10" fontId="23" fillId="28" borderId="10" xfId="0" applyNumberFormat="1" applyFont="1" applyFill="1" applyBorder="1" applyAlignment="1">
      <alignment horizontal="center" vertical="center"/>
    </xf>
    <xf numFmtId="10" fontId="23" fillId="26" borderId="10" xfId="58" applyNumberFormat="1" applyFont="1" applyFill="1" applyBorder="1" applyAlignment="1">
      <alignment horizontal="center" vertical="center"/>
    </xf>
    <xf numFmtId="10" fontId="23" fillId="24" borderId="10" xfId="58" applyNumberFormat="1" applyFont="1" applyFill="1" applyBorder="1" applyAlignment="1">
      <alignment horizontal="center" vertical="center"/>
    </xf>
    <xf numFmtId="10" fontId="23" fillId="28" borderId="10" xfId="58" applyNumberFormat="1" applyFont="1" applyFill="1" applyBorder="1" applyAlignment="1">
      <alignment horizontal="center" vertical="center"/>
    </xf>
    <xf numFmtId="10" fontId="23" fillId="29" borderId="10" xfId="58" applyNumberFormat="1" applyFont="1" applyFill="1" applyBorder="1" applyAlignment="1">
      <alignment horizontal="center" vertical="center"/>
    </xf>
    <xf numFmtId="10" fontId="22" fillId="25" borderId="10" xfId="58" applyNumberFormat="1" applyFont="1" applyFill="1" applyBorder="1" applyAlignment="1">
      <alignment horizontal="center" vertical="center"/>
    </xf>
    <xf numFmtId="10" fontId="26" fillId="25" borderId="10" xfId="58" applyNumberFormat="1" applyFont="1" applyFill="1" applyBorder="1" applyAlignment="1">
      <alignment horizontal="center" vertical="center"/>
    </xf>
    <xf numFmtId="4" fontId="22" fillId="30" borderId="13" xfId="0" applyNumberFormat="1" applyFont="1" applyFill="1" applyBorder="1" applyAlignment="1">
      <alignment horizontal="center" vertical="center"/>
    </xf>
    <xf numFmtId="49" fontId="22" fillId="25" borderId="12" xfId="0" applyNumberFormat="1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25" borderId="11" xfId="0" applyFont="1" applyFill="1" applyBorder="1" applyAlignment="1">
      <alignment horizontal="center" vertical="center"/>
    </xf>
    <xf numFmtId="0" fontId="22" fillId="25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 wrapText="1"/>
    </xf>
    <xf numFmtId="4" fontId="23" fillId="25" borderId="10" xfId="0" applyNumberFormat="1" applyFont="1" applyFill="1" applyBorder="1" applyAlignment="1">
      <alignment horizontal="center" vertical="center"/>
    </xf>
    <xf numFmtId="10" fontId="23" fillId="25" borderId="10" xfId="0" applyNumberFormat="1" applyFont="1" applyFill="1" applyBorder="1" applyAlignment="1">
      <alignment horizontal="center" vertical="center"/>
    </xf>
    <xf numFmtId="0" fontId="1" fillId="25" borderId="0" xfId="0" applyFont="1" applyFill="1" applyAlignment="1">
      <alignment horizontal="center" wrapText="1"/>
    </xf>
    <xf numFmtId="0" fontId="22" fillId="0" borderId="0" xfId="0" applyFont="1" applyFill="1" applyAlignment="1">
      <alignment horizontal="right"/>
    </xf>
    <xf numFmtId="0" fontId="28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212"/>
  <sheetViews>
    <sheetView tabSelected="1" workbookViewId="0" topLeftCell="A1">
      <selection activeCell="D9" sqref="D9"/>
    </sheetView>
  </sheetViews>
  <sheetFormatPr defaultColWidth="9.00390625" defaultRowHeight="12.75"/>
  <cols>
    <col min="1" max="1" width="24.125" style="2" customWidth="1"/>
    <col min="2" max="2" width="42.625" style="2" customWidth="1"/>
    <col min="3" max="5" width="15.875" style="5" customWidth="1"/>
    <col min="6" max="6" width="10.875" style="5" customWidth="1"/>
    <col min="7" max="7" width="10.00390625" style="2" bestFit="1" customWidth="1"/>
    <col min="8" max="8" width="17.125" style="2" customWidth="1"/>
    <col min="9" max="9" width="10.00390625" style="2" bestFit="1" customWidth="1"/>
    <col min="10" max="10" width="16.25390625" style="2" customWidth="1"/>
    <col min="11" max="16384" width="9.125" style="2" customWidth="1"/>
  </cols>
  <sheetData>
    <row r="1" spans="2:6" ht="9.75" customHeight="1">
      <c r="B1" s="105"/>
      <c r="C1" s="105"/>
      <c r="D1" s="4"/>
      <c r="E1" s="4"/>
      <c r="F1" s="4"/>
    </row>
    <row r="2" spans="2:6" ht="7.5" customHeight="1">
      <c r="B2" s="105"/>
      <c r="C2" s="105"/>
      <c r="D2" s="4"/>
      <c r="E2" s="4"/>
      <c r="F2" s="4"/>
    </row>
    <row r="3" spans="2:6" ht="12.75" hidden="1">
      <c r="B3" s="105"/>
      <c r="C3" s="105"/>
      <c r="D3" s="4"/>
      <c r="E3" s="4"/>
      <c r="F3" s="4"/>
    </row>
    <row r="4" spans="1:6" ht="32.25" customHeight="1">
      <c r="A4" s="106" t="s">
        <v>371</v>
      </c>
      <c r="B4" s="106"/>
      <c r="C4" s="106"/>
      <c r="D4" s="106"/>
      <c r="E4" s="106"/>
      <c r="F4" s="106"/>
    </row>
    <row r="5" spans="2:6" ht="12.75">
      <c r="B5" s="3"/>
      <c r="D5" s="12"/>
      <c r="E5" s="12"/>
      <c r="F5" s="12"/>
    </row>
    <row r="6" spans="1:9" ht="12" customHeight="1">
      <c r="A6" s="104"/>
      <c r="B6" s="104"/>
      <c r="C6" s="104"/>
      <c r="D6" s="104"/>
      <c r="E6" s="104"/>
      <c r="F6" s="56"/>
      <c r="I6" s="4"/>
    </row>
    <row r="7" spans="3:6" ht="12.75" hidden="1">
      <c r="C7" s="6"/>
      <c r="D7" s="55"/>
      <c r="E7" s="55"/>
      <c r="F7" s="55"/>
    </row>
    <row r="8" spans="1:8" ht="57" customHeight="1">
      <c r="A8" s="7" t="s">
        <v>85</v>
      </c>
      <c r="B8" s="8" t="s">
        <v>86</v>
      </c>
      <c r="C8" s="1" t="s">
        <v>372</v>
      </c>
      <c r="D8" s="1" t="s">
        <v>395</v>
      </c>
      <c r="E8" s="1" t="s">
        <v>394</v>
      </c>
      <c r="F8" s="1" t="s">
        <v>156</v>
      </c>
      <c r="H8" s="4"/>
    </row>
    <row r="9" spans="1:6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</row>
    <row r="10" spans="1:8" ht="12.75">
      <c r="A10" s="34" t="s">
        <v>87</v>
      </c>
      <c r="B10" s="35" t="s">
        <v>88</v>
      </c>
      <c r="C10" s="36">
        <f>C11+C51</f>
        <v>597257188.8100001</v>
      </c>
      <c r="D10" s="36">
        <f>D11+D51</f>
        <v>609609302.44</v>
      </c>
      <c r="E10" s="36">
        <f>D10-C10</f>
        <v>12352113.629999995</v>
      </c>
      <c r="F10" s="58">
        <f>D10/C10</f>
        <v>1.0206813979997644</v>
      </c>
      <c r="H10" s="4"/>
    </row>
    <row r="11" spans="1:6" ht="13.5">
      <c r="A11" s="29"/>
      <c r="B11" s="30" t="s">
        <v>89</v>
      </c>
      <c r="C11" s="31">
        <f>C13+C24+C38+C46+C18</f>
        <v>509093886.94000006</v>
      </c>
      <c r="D11" s="31">
        <f>D13+D24+D38+D46+D18</f>
        <v>535585362.82000005</v>
      </c>
      <c r="E11" s="31">
        <f>D11-C11</f>
        <v>26491475.879999995</v>
      </c>
      <c r="F11" s="59">
        <f>D11/C11</f>
        <v>1.0520365232417772</v>
      </c>
    </row>
    <row r="12" spans="1:6" ht="12.75">
      <c r="A12" s="10"/>
      <c r="B12" s="13" t="s">
        <v>90</v>
      </c>
      <c r="C12" s="11"/>
      <c r="D12" s="11"/>
      <c r="E12" s="11"/>
      <c r="F12" s="60"/>
    </row>
    <row r="13" spans="1:6" ht="12.75">
      <c r="A13" s="43" t="s">
        <v>91</v>
      </c>
      <c r="B13" s="44" t="s">
        <v>92</v>
      </c>
      <c r="C13" s="45">
        <f>C14</f>
        <v>451119751.39000005</v>
      </c>
      <c r="D13" s="45">
        <f>D14</f>
        <v>483364478.57000005</v>
      </c>
      <c r="E13" s="45">
        <f aca="true" t="shared" si="0" ref="E13:E26">D13-C13</f>
        <v>32244727.180000007</v>
      </c>
      <c r="F13" s="61">
        <f aca="true" t="shared" si="1" ref="F13:F22">D13/C13</f>
        <v>1.0714770902418855</v>
      </c>
    </row>
    <row r="14" spans="1:6" ht="12.75">
      <c r="A14" s="14" t="s">
        <v>93</v>
      </c>
      <c r="B14" s="15" t="s">
        <v>94</v>
      </c>
      <c r="C14" s="16">
        <f>C15+C16+C17</f>
        <v>451119751.39000005</v>
      </c>
      <c r="D14" s="16">
        <f>D15+D16+D17</f>
        <v>483364478.57000005</v>
      </c>
      <c r="E14" s="16">
        <f t="shared" si="0"/>
        <v>32244727.180000007</v>
      </c>
      <c r="F14" s="62">
        <f t="shared" si="1"/>
        <v>1.0714770902418855</v>
      </c>
    </row>
    <row r="15" spans="1:6" ht="79.5">
      <c r="A15" s="8" t="s">
        <v>28</v>
      </c>
      <c r="B15" s="17" t="s">
        <v>109</v>
      </c>
      <c r="C15" s="95">
        <v>450183546.43</v>
      </c>
      <c r="D15" s="33">
        <v>482449476.55</v>
      </c>
      <c r="E15" s="33">
        <f t="shared" si="0"/>
        <v>32265930.120000005</v>
      </c>
      <c r="F15" s="63">
        <f t="shared" si="1"/>
        <v>1.0716728329497425</v>
      </c>
    </row>
    <row r="16" spans="1:6" ht="118.5" customHeight="1">
      <c r="A16" s="8" t="s">
        <v>29</v>
      </c>
      <c r="B16" s="19" t="s">
        <v>30</v>
      </c>
      <c r="C16" s="95">
        <v>375090.74</v>
      </c>
      <c r="D16" s="33">
        <v>286251.36</v>
      </c>
      <c r="E16" s="33">
        <f t="shared" si="0"/>
        <v>-88839.38</v>
      </c>
      <c r="F16" s="63">
        <f t="shared" si="1"/>
        <v>0.7631522974947342</v>
      </c>
    </row>
    <row r="17" spans="1:6" ht="51">
      <c r="A17" s="37" t="s">
        <v>31</v>
      </c>
      <c r="B17" s="38" t="s">
        <v>32</v>
      </c>
      <c r="C17" s="95">
        <v>561114.22</v>
      </c>
      <c r="D17" s="33">
        <v>628750.66</v>
      </c>
      <c r="E17" s="33">
        <f t="shared" si="0"/>
        <v>67636.44000000006</v>
      </c>
      <c r="F17" s="63">
        <f t="shared" si="1"/>
        <v>1.120539522238449</v>
      </c>
    </row>
    <row r="18" spans="1:6" ht="25.5">
      <c r="A18" s="43" t="s">
        <v>33</v>
      </c>
      <c r="B18" s="46" t="s">
        <v>34</v>
      </c>
      <c r="C18" s="45">
        <f>C19</f>
        <v>6072831.069999999</v>
      </c>
      <c r="D18" s="45">
        <f>D19</f>
        <v>5714022.89</v>
      </c>
      <c r="E18" s="45">
        <f t="shared" si="0"/>
        <v>-358808.1799999997</v>
      </c>
      <c r="F18" s="61">
        <f t="shared" si="1"/>
        <v>0.9409158305468887</v>
      </c>
    </row>
    <row r="19" spans="1:6" ht="38.25">
      <c r="A19" s="14" t="s">
        <v>35</v>
      </c>
      <c r="B19" s="20" t="s">
        <v>36</v>
      </c>
      <c r="C19" s="16">
        <f>C20+C21+C22+C23</f>
        <v>6072831.069999999</v>
      </c>
      <c r="D19" s="42">
        <f>D20+D21+D22+D23</f>
        <v>5714022.89</v>
      </c>
      <c r="E19" s="16">
        <f t="shared" si="0"/>
        <v>-358808.1799999997</v>
      </c>
      <c r="F19" s="62">
        <f t="shared" si="1"/>
        <v>0.9409158305468887</v>
      </c>
    </row>
    <row r="20" spans="1:8" s="39" customFormat="1" ht="119.25" customHeight="1">
      <c r="A20" s="37" t="s">
        <v>146</v>
      </c>
      <c r="B20" s="38" t="s">
        <v>150</v>
      </c>
      <c r="C20" s="95">
        <v>2749052.89</v>
      </c>
      <c r="D20" s="33">
        <v>2663921.92</v>
      </c>
      <c r="E20" s="33">
        <f t="shared" si="0"/>
        <v>-85130.9700000002</v>
      </c>
      <c r="F20" s="63">
        <f t="shared" si="1"/>
        <v>0.9690326183575172</v>
      </c>
      <c r="H20" s="57"/>
    </row>
    <row r="21" spans="1:8" s="39" customFormat="1" ht="134.25" customHeight="1">
      <c r="A21" s="37" t="s">
        <v>147</v>
      </c>
      <c r="B21" s="38" t="s">
        <v>151</v>
      </c>
      <c r="C21" s="95">
        <v>20900.03</v>
      </c>
      <c r="D21" s="33">
        <v>18390.59</v>
      </c>
      <c r="E21" s="33">
        <f t="shared" si="0"/>
        <v>-2509.4399999999987</v>
      </c>
      <c r="F21" s="63">
        <f t="shared" si="1"/>
        <v>0.8799312728259242</v>
      </c>
      <c r="H21" s="57"/>
    </row>
    <row r="22" spans="1:11" s="39" customFormat="1" ht="120.75" customHeight="1">
      <c r="A22" s="37" t="s">
        <v>148</v>
      </c>
      <c r="B22" s="38" t="s">
        <v>152</v>
      </c>
      <c r="C22" s="95">
        <v>3767825.59</v>
      </c>
      <c r="D22" s="33">
        <v>3552047.96</v>
      </c>
      <c r="E22" s="33">
        <f t="shared" si="0"/>
        <v>-215777.6299999999</v>
      </c>
      <c r="F22" s="63">
        <f t="shared" si="1"/>
        <v>0.9427315238336178</v>
      </c>
      <c r="K22" s="57"/>
    </row>
    <row r="23" spans="1:6" ht="119.25" customHeight="1">
      <c r="A23" s="8" t="s">
        <v>149</v>
      </c>
      <c r="B23" s="19" t="s">
        <v>153</v>
      </c>
      <c r="C23" s="95">
        <v>-464947.44</v>
      </c>
      <c r="D23" s="33">
        <v>-520337.58</v>
      </c>
      <c r="E23" s="33">
        <f t="shared" si="0"/>
        <v>-55390.140000000014</v>
      </c>
      <c r="F23" s="63">
        <f>D23/C23</f>
        <v>1.1191320464093748</v>
      </c>
    </row>
    <row r="24" spans="1:6" ht="12.75">
      <c r="A24" s="43" t="s">
        <v>95</v>
      </c>
      <c r="B24" s="44" t="s">
        <v>96</v>
      </c>
      <c r="C24" s="45">
        <f>C25+C33+C37</f>
        <v>35959576.18</v>
      </c>
      <c r="D24" s="45">
        <f>D25+D33+D37</f>
        <v>36072395</v>
      </c>
      <c r="E24" s="45">
        <f t="shared" si="0"/>
        <v>112818.8200000003</v>
      </c>
      <c r="F24" s="61">
        <f aca="true" t="shared" si="2" ref="F24:F32">D24/C24</f>
        <v>1.0031373790234699</v>
      </c>
    </row>
    <row r="25" spans="1:6" ht="25.5">
      <c r="A25" s="14" t="s">
        <v>97</v>
      </c>
      <c r="B25" s="21" t="s">
        <v>98</v>
      </c>
      <c r="C25" s="16">
        <f>C26+C29+C32</f>
        <v>26265060.5</v>
      </c>
      <c r="D25" s="42">
        <f>D26+D29+D32</f>
        <v>28158793.22</v>
      </c>
      <c r="E25" s="16">
        <f t="shared" si="0"/>
        <v>1893732.7199999988</v>
      </c>
      <c r="F25" s="62">
        <f>D25/C25</f>
        <v>1.072100832206345</v>
      </c>
    </row>
    <row r="26" spans="1:6" ht="38.25">
      <c r="A26" s="8" t="s">
        <v>37</v>
      </c>
      <c r="B26" s="19" t="s">
        <v>38</v>
      </c>
      <c r="C26" s="18">
        <f>C27+C28</f>
        <v>14938029.81</v>
      </c>
      <c r="D26" s="33">
        <f>D27+D28</f>
        <v>12585621.85</v>
      </c>
      <c r="E26" s="18">
        <f t="shared" si="0"/>
        <v>-2352407.960000001</v>
      </c>
      <c r="F26" s="64">
        <f t="shared" si="2"/>
        <v>0.842522207418195</v>
      </c>
    </row>
    <row r="27" spans="1:10" ht="38.25">
      <c r="A27" s="8" t="s">
        <v>39</v>
      </c>
      <c r="B27" s="19" t="s">
        <v>38</v>
      </c>
      <c r="C27" s="33">
        <v>14937391.89</v>
      </c>
      <c r="D27" s="33">
        <v>12583854.03</v>
      </c>
      <c r="E27" s="18">
        <f aca="true" t="shared" si="3" ref="E27:E37">D27-C27</f>
        <v>-2353537.8600000013</v>
      </c>
      <c r="F27" s="64">
        <f t="shared" si="2"/>
        <v>0.8424398397436702</v>
      </c>
      <c r="J27" s="4"/>
    </row>
    <row r="28" spans="1:10" ht="51">
      <c r="A28" s="8" t="s">
        <v>110</v>
      </c>
      <c r="B28" s="19" t="s">
        <v>111</v>
      </c>
      <c r="C28" s="33">
        <v>637.92</v>
      </c>
      <c r="D28" s="33">
        <v>1767.82</v>
      </c>
      <c r="E28" s="18">
        <f t="shared" si="3"/>
        <v>1129.9</v>
      </c>
      <c r="F28" s="64">
        <f t="shared" si="2"/>
        <v>2.771225232004013</v>
      </c>
      <c r="J28" s="4"/>
    </row>
    <row r="29" spans="1:10" ht="38.25">
      <c r="A29" s="8" t="s">
        <v>40</v>
      </c>
      <c r="B29" s="19" t="s">
        <v>41</v>
      </c>
      <c r="C29" s="18">
        <f>C30+C31</f>
        <v>11314946.61</v>
      </c>
      <c r="D29" s="33">
        <f>D30+D31</f>
        <v>15572814.41</v>
      </c>
      <c r="E29" s="18">
        <f t="shared" si="3"/>
        <v>4257867.800000001</v>
      </c>
      <c r="F29" s="64">
        <f t="shared" si="2"/>
        <v>1.3763047185955746</v>
      </c>
      <c r="J29" s="4"/>
    </row>
    <row r="30" spans="1:10" ht="65.25" customHeight="1">
      <c r="A30" s="8" t="s">
        <v>42</v>
      </c>
      <c r="B30" s="19" t="s">
        <v>239</v>
      </c>
      <c r="C30" s="33">
        <v>11314946.61</v>
      </c>
      <c r="D30" s="33">
        <v>15572814.41</v>
      </c>
      <c r="E30" s="18">
        <f t="shared" si="3"/>
        <v>4257867.800000001</v>
      </c>
      <c r="F30" s="64">
        <f t="shared" si="2"/>
        <v>1.3763047185955746</v>
      </c>
      <c r="J30" s="4"/>
    </row>
    <row r="31" spans="1:10" ht="63.75" hidden="1">
      <c r="A31" s="8" t="s">
        <v>113</v>
      </c>
      <c r="B31" s="19" t="s">
        <v>112</v>
      </c>
      <c r="C31" s="18">
        <v>0</v>
      </c>
      <c r="D31" s="33">
        <v>0</v>
      </c>
      <c r="E31" s="18">
        <f t="shared" si="3"/>
        <v>0</v>
      </c>
      <c r="F31" s="64" t="e">
        <f t="shared" si="2"/>
        <v>#DIV/0!</v>
      </c>
      <c r="J31" s="4"/>
    </row>
    <row r="32" spans="1:10" ht="38.25">
      <c r="A32" s="8" t="s">
        <v>43</v>
      </c>
      <c r="B32" s="19" t="s">
        <v>141</v>
      </c>
      <c r="C32" s="33">
        <v>12084.08</v>
      </c>
      <c r="D32" s="33">
        <v>356.96</v>
      </c>
      <c r="E32" s="18">
        <f t="shared" si="3"/>
        <v>-11727.12</v>
      </c>
      <c r="F32" s="64">
        <f t="shared" si="2"/>
        <v>0.029539691892142388</v>
      </c>
      <c r="J32" s="4"/>
    </row>
    <row r="33" spans="1:10" s="22" customFormat="1" ht="25.5">
      <c r="A33" s="14" t="s">
        <v>99</v>
      </c>
      <c r="B33" s="21" t="s">
        <v>100</v>
      </c>
      <c r="C33" s="16">
        <f>C34+C35</f>
        <v>9292546.92</v>
      </c>
      <c r="D33" s="42">
        <f>D34+D35</f>
        <v>7484068.14</v>
      </c>
      <c r="E33" s="16">
        <f t="shared" si="3"/>
        <v>-1808478.7800000003</v>
      </c>
      <c r="F33" s="65">
        <f aca="true" t="shared" si="4" ref="F33:F45">D33/C33</f>
        <v>0.8053839495706308</v>
      </c>
      <c r="H33" s="2"/>
      <c r="J33" s="4"/>
    </row>
    <row r="34" spans="1:10" s="22" customFormat="1" ht="25.5">
      <c r="A34" s="8" t="s">
        <v>44</v>
      </c>
      <c r="B34" s="19" t="s">
        <v>45</v>
      </c>
      <c r="C34" s="33">
        <v>9289667.9</v>
      </c>
      <c r="D34" s="33">
        <v>7484115.38</v>
      </c>
      <c r="E34" s="18">
        <f t="shared" si="3"/>
        <v>-1805552.5200000005</v>
      </c>
      <c r="F34" s="63">
        <f t="shared" si="4"/>
        <v>0.8056386364468422</v>
      </c>
      <c r="H34" s="2"/>
      <c r="J34" s="4"/>
    </row>
    <row r="35" spans="1:10" s="22" customFormat="1" ht="38.25">
      <c r="A35" s="8" t="s">
        <v>46</v>
      </c>
      <c r="B35" s="19" t="s">
        <v>47</v>
      </c>
      <c r="C35" s="33">
        <v>2879.02</v>
      </c>
      <c r="D35" s="33">
        <v>-47.24</v>
      </c>
      <c r="E35" s="18">
        <f t="shared" si="3"/>
        <v>-2926.2599999999998</v>
      </c>
      <c r="F35" s="63">
        <f>D35/C35</f>
        <v>-0.01640836117845656</v>
      </c>
      <c r="H35" s="2"/>
      <c r="J35" s="4"/>
    </row>
    <row r="36" spans="1:10" s="22" customFormat="1" ht="25.5">
      <c r="A36" s="14" t="s">
        <v>48</v>
      </c>
      <c r="B36" s="21" t="s">
        <v>49</v>
      </c>
      <c r="C36" s="16">
        <f>C37</f>
        <v>401968.76</v>
      </c>
      <c r="D36" s="42">
        <f>D37</f>
        <v>429533.64</v>
      </c>
      <c r="E36" s="16">
        <f t="shared" si="3"/>
        <v>27564.880000000005</v>
      </c>
      <c r="F36" s="62">
        <f t="shared" si="4"/>
        <v>1.0685746822713287</v>
      </c>
      <c r="H36" s="2"/>
      <c r="J36" s="4"/>
    </row>
    <row r="37" spans="1:10" ht="38.25">
      <c r="A37" s="8" t="s">
        <v>101</v>
      </c>
      <c r="B37" s="23" t="s">
        <v>102</v>
      </c>
      <c r="C37" s="33">
        <v>401968.76</v>
      </c>
      <c r="D37" s="33">
        <v>429533.64</v>
      </c>
      <c r="E37" s="18">
        <f t="shared" si="3"/>
        <v>27564.880000000005</v>
      </c>
      <c r="F37" s="64">
        <f t="shared" si="4"/>
        <v>1.0685746822713287</v>
      </c>
      <c r="J37" s="4"/>
    </row>
    <row r="38" spans="1:6" ht="12.75">
      <c r="A38" s="43" t="s">
        <v>103</v>
      </c>
      <c r="B38" s="44" t="s">
        <v>104</v>
      </c>
      <c r="C38" s="45">
        <f>C39+C41</f>
        <v>8146624.74</v>
      </c>
      <c r="D38" s="45">
        <f>D39+D41</f>
        <v>4335715.220000001</v>
      </c>
      <c r="E38" s="45">
        <f>D38-C38</f>
        <v>-3810909.5199999996</v>
      </c>
      <c r="F38" s="61">
        <f t="shared" si="4"/>
        <v>0.5322100082395597</v>
      </c>
    </row>
    <row r="39" spans="1:6" ht="12.75">
      <c r="A39" s="14" t="s">
        <v>50</v>
      </c>
      <c r="B39" s="21" t="s">
        <v>51</v>
      </c>
      <c r="C39" s="16">
        <f>C40</f>
        <v>1051969.4</v>
      </c>
      <c r="D39" s="42">
        <f>D40</f>
        <v>1069179.52</v>
      </c>
      <c r="E39" s="42">
        <f>D39-C39</f>
        <v>17210.12000000011</v>
      </c>
      <c r="F39" s="65">
        <f t="shared" si="4"/>
        <v>1.0163599055257693</v>
      </c>
    </row>
    <row r="40" spans="1:6" ht="51">
      <c r="A40" s="8" t="s">
        <v>105</v>
      </c>
      <c r="B40" s="24" t="s">
        <v>106</v>
      </c>
      <c r="C40" s="33">
        <v>1051969.4</v>
      </c>
      <c r="D40" s="33">
        <v>1069179.52</v>
      </c>
      <c r="E40" s="33">
        <f aca="true" t="shared" si="5" ref="E40:E45">D40-C40</f>
        <v>17210.12000000011</v>
      </c>
      <c r="F40" s="63">
        <f>D40/C40</f>
        <v>1.0163599055257693</v>
      </c>
    </row>
    <row r="41" spans="1:6" ht="12.75">
      <c r="A41" s="14" t="s">
        <v>107</v>
      </c>
      <c r="B41" s="21" t="s">
        <v>1</v>
      </c>
      <c r="C41" s="42">
        <f>C42+C44</f>
        <v>7094655.34</v>
      </c>
      <c r="D41" s="42">
        <f>D42+D44</f>
        <v>3266535.7</v>
      </c>
      <c r="E41" s="42">
        <f t="shared" si="5"/>
        <v>-3828119.6399999997</v>
      </c>
      <c r="F41" s="62">
        <f t="shared" si="4"/>
        <v>0.46042204215095817</v>
      </c>
    </row>
    <row r="42" spans="1:8" ht="12.75">
      <c r="A42" s="37" t="s">
        <v>142</v>
      </c>
      <c r="B42" s="38" t="s">
        <v>124</v>
      </c>
      <c r="C42" s="33">
        <f>C43</f>
        <v>7093854.21</v>
      </c>
      <c r="D42" s="33">
        <f>D43</f>
        <v>3266823.77</v>
      </c>
      <c r="E42" s="33">
        <f t="shared" si="5"/>
        <v>-3827030.44</v>
      </c>
      <c r="F42" s="63">
        <f t="shared" si="4"/>
        <v>0.4605146473682605</v>
      </c>
      <c r="H42" s="4"/>
    </row>
    <row r="43" spans="1:6" ht="38.25">
      <c r="A43" s="37" t="s">
        <v>125</v>
      </c>
      <c r="B43" s="38" t="s">
        <v>126</v>
      </c>
      <c r="C43" s="33">
        <v>7093854.21</v>
      </c>
      <c r="D43" s="33">
        <v>3266823.77</v>
      </c>
      <c r="E43" s="33">
        <f t="shared" si="5"/>
        <v>-3827030.44</v>
      </c>
      <c r="F43" s="63">
        <f t="shared" si="4"/>
        <v>0.4605146473682605</v>
      </c>
    </row>
    <row r="44" spans="1:6" ht="12.75">
      <c r="A44" s="37" t="s">
        <v>127</v>
      </c>
      <c r="B44" s="38" t="s">
        <v>128</v>
      </c>
      <c r="C44" s="33">
        <f>C45</f>
        <v>801.13</v>
      </c>
      <c r="D44" s="33">
        <f>D45</f>
        <v>-288.07</v>
      </c>
      <c r="E44" s="33">
        <f t="shared" si="5"/>
        <v>-1089.2</v>
      </c>
      <c r="F44" s="63">
        <f t="shared" si="4"/>
        <v>-0.359579593823724</v>
      </c>
    </row>
    <row r="45" spans="1:6" ht="38.25">
      <c r="A45" s="37" t="s">
        <v>129</v>
      </c>
      <c r="B45" s="38" t="s">
        <v>130</v>
      </c>
      <c r="C45" s="33">
        <v>801.13</v>
      </c>
      <c r="D45" s="33">
        <v>-288.07</v>
      </c>
      <c r="E45" s="33">
        <f t="shared" si="5"/>
        <v>-1089.2</v>
      </c>
      <c r="F45" s="63">
        <f t="shared" si="4"/>
        <v>-0.359579593823724</v>
      </c>
    </row>
    <row r="46" spans="1:6" ht="12.75">
      <c r="A46" s="43" t="s">
        <v>2</v>
      </c>
      <c r="B46" s="44" t="s">
        <v>3</v>
      </c>
      <c r="C46" s="45">
        <f>C47+C49</f>
        <v>7795103.56</v>
      </c>
      <c r="D46" s="45">
        <f>D47+D49</f>
        <v>6098751.14</v>
      </c>
      <c r="E46" s="45">
        <f aca="true" t="shared" si="6" ref="E46:E54">D46-C46</f>
        <v>-1696352.42</v>
      </c>
      <c r="F46" s="61">
        <f aca="true" t="shared" si="7" ref="F46:F54">D46/C46</f>
        <v>0.7823823112877284</v>
      </c>
    </row>
    <row r="47" spans="1:6" ht="38.25">
      <c r="A47" s="14" t="s">
        <v>52</v>
      </c>
      <c r="B47" s="20" t="s">
        <v>53</v>
      </c>
      <c r="C47" s="16">
        <f>C48</f>
        <v>7795103.56</v>
      </c>
      <c r="D47" s="42">
        <f>D48</f>
        <v>6098751.14</v>
      </c>
      <c r="E47" s="16">
        <f t="shared" si="6"/>
        <v>-1696352.42</v>
      </c>
      <c r="F47" s="62">
        <f t="shared" si="7"/>
        <v>0.7823823112877284</v>
      </c>
    </row>
    <row r="48" spans="1:9" ht="51">
      <c r="A48" s="8" t="s">
        <v>54</v>
      </c>
      <c r="B48" s="19" t="s">
        <v>55</v>
      </c>
      <c r="C48" s="33">
        <v>7795103.56</v>
      </c>
      <c r="D48" s="33">
        <v>6098751.14</v>
      </c>
      <c r="E48" s="18">
        <f t="shared" si="6"/>
        <v>-1696352.42</v>
      </c>
      <c r="F48" s="64">
        <f>D48/C48</f>
        <v>0.7823823112877284</v>
      </c>
      <c r="I48" s="4"/>
    </row>
    <row r="49" spans="1:6" ht="38.25">
      <c r="A49" s="14" t="s">
        <v>56</v>
      </c>
      <c r="B49" s="20" t="s">
        <v>57</v>
      </c>
      <c r="C49" s="42">
        <f>C50</f>
        <v>0</v>
      </c>
      <c r="D49" s="42">
        <f>D50</f>
        <v>0</v>
      </c>
      <c r="E49" s="42">
        <f t="shared" si="6"/>
        <v>0</v>
      </c>
      <c r="F49" s="64">
        <v>0</v>
      </c>
    </row>
    <row r="50" spans="1:6" ht="25.5">
      <c r="A50" s="8" t="s">
        <v>58</v>
      </c>
      <c r="B50" s="19" t="s">
        <v>59</v>
      </c>
      <c r="C50" s="33">
        <v>0</v>
      </c>
      <c r="D50" s="33">
        <v>0</v>
      </c>
      <c r="E50" s="33">
        <f t="shared" si="6"/>
        <v>0</v>
      </c>
      <c r="F50" s="64">
        <v>0</v>
      </c>
    </row>
    <row r="51" spans="1:6" ht="13.5">
      <c r="A51" s="29"/>
      <c r="B51" s="32" t="s">
        <v>4</v>
      </c>
      <c r="C51" s="31">
        <f>C52+C68+C74+C83+C87+C136</f>
        <v>88163301.86999997</v>
      </c>
      <c r="D51" s="31">
        <f>D52+D68+D74+D83+D87+D136</f>
        <v>74023939.61999999</v>
      </c>
      <c r="E51" s="31">
        <f t="shared" si="6"/>
        <v>-14139362.249999985</v>
      </c>
      <c r="F51" s="59">
        <f t="shared" si="7"/>
        <v>0.8396230409921693</v>
      </c>
    </row>
    <row r="52" spans="1:8" ht="38.25">
      <c r="A52" s="47" t="s">
        <v>5</v>
      </c>
      <c r="B52" s="48" t="s">
        <v>6</v>
      </c>
      <c r="C52" s="45">
        <f>C53+C62+C65</f>
        <v>66528373.84</v>
      </c>
      <c r="D52" s="45">
        <f>D53+D62+D65</f>
        <v>62656989.70999999</v>
      </c>
      <c r="E52" s="45">
        <f t="shared" si="6"/>
        <v>-3871384.13000001</v>
      </c>
      <c r="F52" s="61">
        <f t="shared" si="7"/>
        <v>0.9418085260987944</v>
      </c>
      <c r="H52" s="4"/>
    </row>
    <row r="53" spans="1:6" ht="89.25">
      <c r="A53" s="14" t="s">
        <v>7</v>
      </c>
      <c r="B53" s="25" t="s">
        <v>23</v>
      </c>
      <c r="C53" s="16">
        <f>C54+C56+C60+C58</f>
        <v>19782911.71</v>
      </c>
      <c r="D53" s="16">
        <f>D54+D56+D60+D58</f>
        <v>15479945.6</v>
      </c>
      <c r="E53" s="16">
        <f t="shared" si="6"/>
        <v>-4302966.110000001</v>
      </c>
      <c r="F53" s="62">
        <f t="shared" si="7"/>
        <v>0.7824907590410511</v>
      </c>
    </row>
    <row r="54" spans="1:6" ht="63.75">
      <c r="A54" s="8" t="s">
        <v>60</v>
      </c>
      <c r="B54" s="17" t="s">
        <v>61</v>
      </c>
      <c r="C54" s="18">
        <f>C55</f>
        <v>8771236.6</v>
      </c>
      <c r="D54" s="33">
        <f>D55</f>
        <v>8163972.72</v>
      </c>
      <c r="E54" s="18">
        <f t="shared" si="6"/>
        <v>-607263.8799999999</v>
      </c>
      <c r="F54" s="64">
        <f t="shared" si="7"/>
        <v>0.9307664463184131</v>
      </c>
    </row>
    <row r="55" spans="1:6" s="39" customFormat="1" ht="89.25">
      <c r="A55" s="37" t="s">
        <v>8</v>
      </c>
      <c r="B55" s="53" t="s">
        <v>24</v>
      </c>
      <c r="C55" s="33">
        <v>8771236.6</v>
      </c>
      <c r="D55" s="33">
        <v>8163972.72</v>
      </c>
      <c r="E55" s="18">
        <f aca="true" t="shared" si="8" ref="E55:E61">D55-C55</f>
        <v>-607263.8799999999</v>
      </c>
      <c r="F55" s="64">
        <f>D55/C55</f>
        <v>0.9307664463184131</v>
      </c>
    </row>
    <row r="56" spans="1:8" ht="89.25">
      <c r="A56" s="8" t="s">
        <v>62</v>
      </c>
      <c r="B56" s="17" t="s">
        <v>63</v>
      </c>
      <c r="C56" s="33">
        <f>C57</f>
        <v>2366928.49</v>
      </c>
      <c r="D56" s="33">
        <f>D57</f>
        <v>2181424.2</v>
      </c>
      <c r="E56" s="18">
        <f t="shared" si="8"/>
        <v>-185504.29000000004</v>
      </c>
      <c r="F56" s="64">
        <f>D56/C56</f>
        <v>0.9216265760525786</v>
      </c>
      <c r="H56" s="4"/>
    </row>
    <row r="57" spans="1:10" ht="89.25">
      <c r="A57" s="8" t="s">
        <v>9</v>
      </c>
      <c r="B57" s="26" t="s">
        <v>10</v>
      </c>
      <c r="C57" s="33">
        <v>2366928.49</v>
      </c>
      <c r="D57" s="33">
        <v>2181424.2</v>
      </c>
      <c r="E57" s="18">
        <f t="shared" si="8"/>
        <v>-185504.29000000004</v>
      </c>
      <c r="F57" s="64">
        <f>D57/C57</f>
        <v>0.9216265760525786</v>
      </c>
      <c r="H57" s="4"/>
      <c r="J57" s="4"/>
    </row>
    <row r="58" spans="1:10" ht="89.25">
      <c r="A58" s="8" t="s">
        <v>315</v>
      </c>
      <c r="B58" s="17" t="s">
        <v>316</v>
      </c>
      <c r="C58" s="33">
        <f>C59</f>
        <v>-200856.71</v>
      </c>
      <c r="D58" s="33">
        <f>D59</f>
        <v>0</v>
      </c>
      <c r="E58" s="18">
        <f t="shared" si="8"/>
        <v>200856.71</v>
      </c>
      <c r="F58" s="63">
        <f>F59</f>
        <v>0</v>
      </c>
      <c r="H58" s="4"/>
      <c r="J58" s="4"/>
    </row>
    <row r="59" spans="1:10" ht="76.5">
      <c r="A59" s="8" t="s">
        <v>317</v>
      </c>
      <c r="B59" s="26" t="s">
        <v>318</v>
      </c>
      <c r="C59" s="33">
        <v>-200856.71</v>
      </c>
      <c r="D59" s="33">
        <v>0</v>
      </c>
      <c r="E59" s="18">
        <f t="shared" si="8"/>
        <v>200856.71</v>
      </c>
      <c r="F59" s="63">
        <f>D59/C59</f>
        <v>0</v>
      </c>
      <c r="H59" s="4"/>
      <c r="J59" s="4"/>
    </row>
    <row r="60" spans="1:6" ht="51">
      <c r="A60" s="8" t="s">
        <v>131</v>
      </c>
      <c r="B60" s="19" t="s">
        <v>132</v>
      </c>
      <c r="C60" s="18">
        <f>C61</f>
        <v>8845603.33</v>
      </c>
      <c r="D60" s="33">
        <f>D61</f>
        <v>5134548.68</v>
      </c>
      <c r="E60" s="18">
        <f t="shared" si="8"/>
        <v>-3711054.6500000004</v>
      </c>
      <c r="F60" s="64">
        <f>D60/C60</f>
        <v>0.5804633656345519</v>
      </c>
    </row>
    <row r="61" spans="1:10" ht="38.25">
      <c r="A61" s="8" t="s">
        <v>133</v>
      </c>
      <c r="B61" s="19" t="s">
        <v>134</v>
      </c>
      <c r="C61" s="33">
        <v>8845603.33</v>
      </c>
      <c r="D61" s="33">
        <v>5134548.68</v>
      </c>
      <c r="E61" s="18">
        <f t="shared" si="8"/>
        <v>-3711054.6500000004</v>
      </c>
      <c r="F61" s="64">
        <f>D61/C61</f>
        <v>0.5804633656345519</v>
      </c>
      <c r="J61" s="4"/>
    </row>
    <row r="62" spans="1:6" ht="25.5">
      <c r="A62" s="14" t="s">
        <v>64</v>
      </c>
      <c r="B62" s="20" t="s">
        <v>65</v>
      </c>
      <c r="C62" s="16">
        <f>C63</f>
        <v>2481730.43</v>
      </c>
      <c r="D62" s="42">
        <f>D63</f>
        <v>640141.56</v>
      </c>
      <c r="E62" s="16">
        <f aca="true" t="shared" si="9" ref="E62:E86">D62-C62</f>
        <v>-1841588.87</v>
      </c>
      <c r="F62" s="62">
        <f aca="true" t="shared" si="10" ref="F62:F71">D62/C62</f>
        <v>0.257941616970865</v>
      </c>
    </row>
    <row r="63" spans="1:6" ht="51">
      <c r="A63" s="8" t="s">
        <v>66</v>
      </c>
      <c r="B63" s="19" t="s">
        <v>67</v>
      </c>
      <c r="C63" s="18">
        <f>C64</f>
        <v>2481730.43</v>
      </c>
      <c r="D63" s="33">
        <f>D64</f>
        <v>640141.56</v>
      </c>
      <c r="E63" s="18">
        <f t="shared" si="9"/>
        <v>-1841588.87</v>
      </c>
      <c r="F63" s="64">
        <f t="shared" si="10"/>
        <v>0.257941616970865</v>
      </c>
    </row>
    <row r="64" spans="1:6" s="39" customFormat="1" ht="63.75">
      <c r="A64" s="37" t="s">
        <v>11</v>
      </c>
      <c r="B64" s="52" t="s">
        <v>12</v>
      </c>
      <c r="C64" s="33">
        <v>2481730.43</v>
      </c>
      <c r="D64" s="33">
        <v>640141.56</v>
      </c>
      <c r="E64" s="18">
        <f t="shared" si="9"/>
        <v>-1841588.87</v>
      </c>
      <c r="F64" s="64">
        <f t="shared" si="10"/>
        <v>0.257941616970865</v>
      </c>
    </row>
    <row r="65" spans="1:6" ht="89.25">
      <c r="A65" s="14" t="s">
        <v>68</v>
      </c>
      <c r="B65" s="50" t="s">
        <v>69</v>
      </c>
      <c r="C65" s="16">
        <f>C66</f>
        <v>44263731.7</v>
      </c>
      <c r="D65" s="42">
        <f>D66</f>
        <v>46536902.55</v>
      </c>
      <c r="E65" s="16">
        <f t="shared" si="9"/>
        <v>2273170.849999994</v>
      </c>
      <c r="F65" s="62">
        <f t="shared" si="10"/>
        <v>1.0513551560769105</v>
      </c>
    </row>
    <row r="66" spans="1:6" ht="89.25">
      <c r="A66" s="8" t="s">
        <v>70</v>
      </c>
      <c r="B66" s="19" t="s">
        <v>71</v>
      </c>
      <c r="C66" s="18">
        <f>C67</f>
        <v>44263731.7</v>
      </c>
      <c r="D66" s="33">
        <f>D67</f>
        <v>46536902.55</v>
      </c>
      <c r="E66" s="18">
        <f t="shared" si="9"/>
        <v>2273170.849999994</v>
      </c>
      <c r="F66" s="64">
        <f t="shared" si="10"/>
        <v>1.0513551560769105</v>
      </c>
    </row>
    <row r="67" spans="1:9" ht="76.5">
      <c r="A67" s="8" t="s">
        <v>13</v>
      </c>
      <c r="B67" s="27" t="s">
        <v>14</v>
      </c>
      <c r="C67" s="33">
        <v>44263731.7</v>
      </c>
      <c r="D67" s="33">
        <v>46536902.55</v>
      </c>
      <c r="E67" s="18">
        <f t="shared" si="9"/>
        <v>2273170.849999994</v>
      </c>
      <c r="F67" s="64">
        <f t="shared" si="10"/>
        <v>1.0513551560769105</v>
      </c>
      <c r="I67" s="4"/>
    </row>
    <row r="68" spans="1:6" ht="25.5">
      <c r="A68" s="43" t="s">
        <v>15</v>
      </c>
      <c r="B68" s="49" t="s">
        <v>16</v>
      </c>
      <c r="C68" s="45">
        <f>C69</f>
        <v>2087709.2699999998</v>
      </c>
      <c r="D68" s="45">
        <f>D69</f>
        <v>1801930.31</v>
      </c>
      <c r="E68" s="45">
        <f t="shared" si="9"/>
        <v>-285778.95999999973</v>
      </c>
      <c r="F68" s="61">
        <f>D68/C68</f>
        <v>0.8631136221376265</v>
      </c>
    </row>
    <row r="69" spans="1:6" ht="25.5">
      <c r="A69" s="41" t="s">
        <v>72</v>
      </c>
      <c r="B69" s="51" t="s">
        <v>73</v>
      </c>
      <c r="C69" s="42">
        <f>C70+C71+C72+C73</f>
        <v>2087709.2699999998</v>
      </c>
      <c r="D69" s="42">
        <f>D70+D71+D72+D73</f>
        <v>1801930.31</v>
      </c>
      <c r="E69" s="42">
        <f t="shared" si="9"/>
        <v>-285778.95999999973</v>
      </c>
      <c r="F69" s="65">
        <f t="shared" si="10"/>
        <v>0.8631136221376265</v>
      </c>
    </row>
    <row r="70" spans="1:6" ht="25.5">
      <c r="A70" s="37" t="s">
        <v>74</v>
      </c>
      <c r="B70" s="38" t="s">
        <v>75</v>
      </c>
      <c r="C70" s="33">
        <v>1354930.93</v>
      </c>
      <c r="D70" s="33">
        <v>489013.9</v>
      </c>
      <c r="E70" s="33">
        <f t="shared" si="9"/>
        <v>-865917.0299999999</v>
      </c>
      <c r="F70" s="63">
        <f>D70/C70</f>
        <v>0.3609142644636506</v>
      </c>
    </row>
    <row r="71" spans="1:6" ht="25.5">
      <c r="A71" s="37" t="s">
        <v>76</v>
      </c>
      <c r="B71" s="38" t="s">
        <v>77</v>
      </c>
      <c r="C71" s="33">
        <v>566588.44</v>
      </c>
      <c r="D71" s="33">
        <v>1259588.83</v>
      </c>
      <c r="E71" s="33">
        <f t="shared" si="9"/>
        <v>693000.3900000001</v>
      </c>
      <c r="F71" s="63">
        <f t="shared" si="10"/>
        <v>2.2231107115422266</v>
      </c>
    </row>
    <row r="72" spans="1:6" ht="12.75">
      <c r="A72" s="37" t="s">
        <v>143</v>
      </c>
      <c r="B72" s="38" t="s">
        <v>144</v>
      </c>
      <c r="C72" s="33">
        <v>166189.9</v>
      </c>
      <c r="D72" s="33">
        <v>53327.58</v>
      </c>
      <c r="E72" s="33">
        <f t="shared" si="9"/>
        <v>-112862.31999999999</v>
      </c>
      <c r="F72" s="63">
        <f>D72/C72</f>
        <v>0.32088339905132623</v>
      </c>
    </row>
    <row r="73" spans="1:6" ht="25.5">
      <c r="A73" s="37" t="s">
        <v>154</v>
      </c>
      <c r="B73" s="38" t="s">
        <v>155</v>
      </c>
      <c r="C73" s="33">
        <v>0</v>
      </c>
      <c r="D73" s="33">
        <v>0</v>
      </c>
      <c r="E73" s="33">
        <f t="shared" si="9"/>
        <v>0</v>
      </c>
      <c r="F73" s="63">
        <v>0</v>
      </c>
    </row>
    <row r="74" spans="1:6" ht="25.5">
      <c r="A74" s="43" t="s">
        <v>17</v>
      </c>
      <c r="B74" s="49" t="s">
        <v>18</v>
      </c>
      <c r="C74" s="45">
        <f>C78+C75</f>
        <v>1673485.71</v>
      </c>
      <c r="D74" s="45">
        <f>D75+D78</f>
        <v>680634.2100000001</v>
      </c>
      <c r="E74" s="45">
        <f t="shared" si="9"/>
        <v>-992851.4999999999</v>
      </c>
      <c r="F74" s="61">
        <f aca="true" t="shared" si="11" ref="F74:F87">D74/C74</f>
        <v>0.4067164756369507</v>
      </c>
    </row>
    <row r="75" spans="1:6" s="39" customFormat="1" ht="21" customHeight="1">
      <c r="A75" s="14" t="s">
        <v>135</v>
      </c>
      <c r="B75" s="28" t="s">
        <v>136</v>
      </c>
      <c r="C75" s="16">
        <f>C76</f>
        <v>101848.19</v>
      </c>
      <c r="D75" s="42">
        <f>D76</f>
        <v>83685.3</v>
      </c>
      <c r="E75" s="16">
        <f t="shared" si="9"/>
        <v>-18162.89</v>
      </c>
      <c r="F75" s="62">
        <f t="shared" si="11"/>
        <v>0.8216670320798043</v>
      </c>
    </row>
    <row r="76" spans="1:6" s="39" customFormat="1" ht="21.75" customHeight="1">
      <c r="A76" s="8" t="s">
        <v>138</v>
      </c>
      <c r="B76" s="27" t="s">
        <v>137</v>
      </c>
      <c r="C76" s="18">
        <f>C77</f>
        <v>101848.19</v>
      </c>
      <c r="D76" s="33">
        <f>D77</f>
        <v>83685.3</v>
      </c>
      <c r="E76" s="18">
        <f t="shared" si="9"/>
        <v>-18162.89</v>
      </c>
      <c r="F76" s="64">
        <f t="shared" si="11"/>
        <v>0.8216670320798043</v>
      </c>
    </row>
    <row r="77" spans="1:6" ht="38.25">
      <c r="A77" s="8" t="s">
        <v>139</v>
      </c>
      <c r="B77" s="27" t="s">
        <v>140</v>
      </c>
      <c r="C77" s="33">
        <v>101848.19</v>
      </c>
      <c r="D77" s="33">
        <v>83685.3</v>
      </c>
      <c r="E77" s="33">
        <f t="shared" si="9"/>
        <v>-18162.89</v>
      </c>
      <c r="F77" s="64">
        <f t="shared" si="11"/>
        <v>0.8216670320798043</v>
      </c>
    </row>
    <row r="78" spans="1:6" ht="20.25" customHeight="1">
      <c r="A78" s="14" t="s">
        <v>26</v>
      </c>
      <c r="B78" s="28" t="s">
        <v>25</v>
      </c>
      <c r="C78" s="42">
        <f>C81+C79</f>
        <v>1571637.52</v>
      </c>
      <c r="D78" s="42">
        <f>D81+D79</f>
        <v>596948.91</v>
      </c>
      <c r="E78" s="16">
        <f t="shared" si="9"/>
        <v>-974688.61</v>
      </c>
      <c r="F78" s="62">
        <f t="shared" si="11"/>
        <v>0.3798260746536517</v>
      </c>
    </row>
    <row r="79" spans="1:6" ht="38.25">
      <c r="A79" s="8" t="s">
        <v>122</v>
      </c>
      <c r="B79" s="27" t="s">
        <v>123</v>
      </c>
      <c r="C79" s="33">
        <f>C80</f>
        <v>176038.26</v>
      </c>
      <c r="D79" s="33">
        <f>D80</f>
        <v>145002.45</v>
      </c>
      <c r="E79" s="18">
        <f t="shared" si="9"/>
        <v>-31035.809999999998</v>
      </c>
      <c r="F79" s="64">
        <f t="shared" si="11"/>
        <v>0.8236984959974042</v>
      </c>
    </row>
    <row r="80" spans="1:6" ht="38.25">
      <c r="A80" s="8" t="s">
        <v>121</v>
      </c>
      <c r="B80" s="27" t="s">
        <v>120</v>
      </c>
      <c r="C80" s="33">
        <v>176038.26</v>
      </c>
      <c r="D80" s="33">
        <v>145002.45</v>
      </c>
      <c r="E80" s="18">
        <f t="shared" si="9"/>
        <v>-31035.809999999998</v>
      </c>
      <c r="F80" s="64">
        <f t="shared" si="11"/>
        <v>0.8236984959974042</v>
      </c>
    </row>
    <row r="81" spans="1:6" ht="25.5">
      <c r="A81" s="8" t="s">
        <v>78</v>
      </c>
      <c r="B81" s="27" t="s">
        <v>79</v>
      </c>
      <c r="C81" s="33">
        <f>C82</f>
        <v>1395599.26</v>
      </c>
      <c r="D81" s="33">
        <f>D82</f>
        <v>451946.46</v>
      </c>
      <c r="E81" s="18">
        <f t="shared" si="9"/>
        <v>-943652.8</v>
      </c>
      <c r="F81" s="64">
        <f t="shared" si="11"/>
        <v>0.3238368441095333</v>
      </c>
    </row>
    <row r="82" spans="1:6" ht="25.5">
      <c r="A82" s="8" t="s">
        <v>27</v>
      </c>
      <c r="B82" s="27" t="s">
        <v>108</v>
      </c>
      <c r="C82" s="33">
        <v>1395599.26</v>
      </c>
      <c r="D82" s="33">
        <v>451946.46</v>
      </c>
      <c r="E82" s="18">
        <f t="shared" si="9"/>
        <v>-943652.8</v>
      </c>
      <c r="F82" s="64">
        <f t="shared" si="11"/>
        <v>0.3238368441095333</v>
      </c>
    </row>
    <row r="83" spans="1:6" ht="25.5">
      <c r="A83" s="43" t="s">
        <v>19</v>
      </c>
      <c r="B83" s="49" t="s">
        <v>20</v>
      </c>
      <c r="C83" s="45">
        <f aca="true" t="shared" si="12" ref="C83:D85">C84</f>
        <v>12937768.07</v>
      </c>
      <c r="D83" s="45">
        <f t="shared" si="12"/>
        <v>6425125.34</v>
      </c>
      <c r="E83" s="45">
        <f t="shared" si="9"/>
        <v>-6512642.73</v>
      </c>
      <c r="F83" s="61">
        <f t="shared" si="11"/>
        <v>0.49661775549204135</v>
      </c>
    </row>
    <row r="84" spans="1:6" ht="78.75" customHeight="1">
      <c r="A84" s="14" t="s">
        <v>80</v>
      </c>
      <c r="B84" s="20" t="s">
        <v>81</v>
      </c>
      <c r="C84" s="16">
        <f t="shared" si="12"/>
        <v>12937768.07</v>
      </c>
      <c r="D84" s="42">
        <f t="shared" si="12"/>
        <v>6425125.34</v>
      </c>
      <c r="E84" s="42">
        <f t="shared" si="9"/>
        <v>-6512642.73</v>
      </c>
      <c r="F84" s="62">
        <f t="shared" si="11"/>
        <v>0.49661775549204135</v>
      </c>
    </row>
    <row r="85" spans="1:6" ht="93" customHeight="1">
      <c r="A85" s="8" t="s">
        <v>82</v>
      </c>
      <c r="B85" s="19" t="s">
        <v>83</v>
      </c>
      <c r="C85" s="18">
        <f>C86</f>
        <v>12937768.07</v>
      </c>
      <c r="D85" s="18">
        <f t="shared" si="12"/>
        <v>6425125.34</v>
      </c>
      <c r="E85" s="18">
        <f t="shared" si="9"/>
        <v>-6512642.73</v>
      </c>
      <c r="F85" s="64">
        <f t="shared" si="11"/>
        <v>0.49661775549204135</v>
      </c>
    </row>
    <row r="86" spans="1:6" ht="102">
      <c r="A86" s="8" t="s">
        <v>84</v>
      </c>
      <c r="B86" s="17" t="s">
        <v>0</v>
      </c>
      <c r="C86" s="33">
        <v>12937768.07</v>
      </c>
      <c r="D86" s="33">
        <v>6425125.34</v>
      </c>
      <c r="E86" s="18">
        <f t="shared" si="9"/>
        <v>-6512642.73</v>
      </c>
      <c r="F86" s="64">
        <f t="shared" si="11"/>
        <v>0.49661775549204135</v>
      </c>
    </row>
    <row r="87" spans="1:6" ht="12.75">
      <c r="A87" s="43" t="s">
        <v>21</v>
      </c>
      <c r="B87" s="49" t="s">
        <v>22</v>
      </c>
      <c r="C87" s="45">
        <f>C88+C91+C92+C94+C96+C98+C99+C101+C103+C104</f>
        <v>4944426.6</v>
      </c>
      <c r="D87" s="45">
        <f>D106+D130+D132+D128</f>
        <v>2484561.84</v>
      </c>
      <c r="E87" s="45">
        <f>D87*C873</f>
        <v>0</v>
      </c>
      <c r="F87" s="61">
        <f t="shared" si="11"/>
        <v>0.5024974665414186</v>
      </c>
    </row>
    <row r="88" spans="1:6" ht="25.5">
      <c r="A88" s="14" t="s">
        <v>354</v>
      </c>
      <c r="B88" s="20" t="s">
        <v>334</v>
      </c>
      <c r="C88" s="42">
        <f>C89+C90</f>
        <v>12227.77</v>
      </c>
      <c r="D88" s="102" t="s">
        <v>145</v>
      </c>
      <c r="E88" s="102" t="s">
        <v>145</v>
      </c>
      <c r="F88" s="103" t="s">
        <v>145</v>
      </c>
    </row>
    <row r="89" spans="1:6" ht="76.5">
      <c r="A89" s="8" t="s">
        <v>370</v>
      </c>
      <c r="B89" s="19" t="s">
        <v>335</v>
      </c>
      <c r="C89" s="33">
        <v>11477.77</v>
      </c>
      <c r="D89" s="102" t="s">
        <v>145</v>
      </c>
      <c r="E89" s="102" t="s">
        <v>145</v>
      </c>
      <c r="F89" s="103" t="s">
        <v>145</v>
      </c>
    </row>
    <row r="90" spans="1:6" ht="63.75">
      <c r="A90" s="8" t="s">
        <v>369</v>
      </c>
      <c r="B90" s="19" t="s">
        <v>336</v>
      </c>
      <c r="C90" s="33">
        <v>750</v>
      </c>
      <c r="D90" s="102" t="s">
        <v>145</v>
      </c>
      <c r="E90" s="102" t="s">
        <v>145</v>
      </c>
      <c r="F90" s="103" t="s">
        <v>145</v>
      </c>
    </row>
    <row r="91" spans="1:6" ht="63.75">
      <c r="A91" s="14" t="s">
        <v>355</v>
      </c>
      <c r="B91" s="20" t="s">
        <v>337</v>
      </c>
      <c r="C91" s="42">
        <v>4000</v>
      </c>
      <c r="D91" s="102" t="s">
        <v>145</v>
      </c>
      <c r="E91" s="102" t="s">
        <v>145</v>
      </c>
      <c r="F91" s="103" t="s">
        <v>145</v>
      </c>
    </row>
    <row r="92" spans="1:6" ht="63.75">
      <c r="A92" s="41" t="s">
        <v>356</v>
      </c>
      <c r="B92" s="40" t="s">
        <v>338</v>
      </c>
      <c r="C92" s="42">
        <f>C93</f>
        <v>353047.61</v>
      </c>
      <c r="D92" s="102" t="s">
        <v>145</v>
      </c>
      <c r="E92" s="102" t="s">
        <v>145</v>
      </c>
      <c r="F92" s="103" t="s">
        <v>145</v>
      </c>
    </row>
    <row r="93" spans="1:6" ht="63.75">
      <c r="A93" s="37" t="s">
        <v>368</v>
      </c>
      <c r="B93" s="38" t="s">
        <v>339</v>
      </c>
      <c r="C93" s="33">
        <v>353047.61</v>
      </c>
      <c r="D93" s="102" t="s">
        <v>145</v>
      </c>
      <c r="E93" s="102" t="s">
        <v>145</v>
      </c>
      <c r="F93" s="103" t="s">
        <v>145</v>
      </c>
    </row>
    <row r="94" spans="1:6" ht="25.5">
      <c r="A94" s="98" t="s">
        <v>357</v>
      </c>
      <c r="B94" s="40" t="s">
        <v>340</v>
      </c>
      <c r="C94" s="87">
        <f>C95</f>
        <v>140663.5</v>
      </c>
      <c r="D94" s="102" t="s">
        <v>145</v>
      </c>
      <c r="E94" s="102" t="s">
        <v>145</v>
      </c>
      <c r="F94" s="103" t="s">
        <v>145</v>
      </c>
    </row>
    <row r="95" spans="1:6" ht="64.5" customHeight="1">
      <c r="A95" s="37" t="s">
        <v>367</v>
      </c>
      <c r="B95" s="38" t="s">
        <v>341</v>
      </c>
      <c r="C95" s="87">
        <v>140663.5</v>
      </c>
      <c r="D95" s="102" t="s">
        <v>145</v>
      </c>
      <c r="E95" s="102" t="s">
        <v>145</v>
      </c>
      <c r="F95" s="103" t="s">
        <v>145</v>
      </c>
    </row>
    <row r="96" spans="1:6" ht="117" customHeight="1">
      <c r="A96" s="98" t="s">
        <v>358</v>
      </c>
      <c r="B96" s="40" t="s">
        <v>342</v>
      </c>
      <c r="C96" s="87">
        <f>C97</f>
        <v>172000</v>
      </c>
      <c r="D96" s="102" t="s">
        <v>145</v>
      </c>
      <c r="E96" s="102" t="s">
        <v>145</v>
      </c>
      <c r="F96" s="103" t="s">
        <v>145</v>
      </c>
    </row>
    <row r="97" spans="1:6" ht="38.25">
      <c r="A97" s="99" t="s">
        <v>343</v>
      </c>
      <c r="B97" s="38" t="s">
        <v>344</v>
      </c>
      <c r="C97" s="87">
        <v>172000</v>
      </c>
      <c r="D97" s="102" t="s">
        <v>145</v>
      </c>
      <c r="E97" s="102" t="s">
        <v>145</v>
      </c>
      <c r="F97" s="103" t="s">
        <v>145</v>
      </c>
    </row>
    <row r="98" spans="1:6" ht="63.75">
      <c r="A98" s="98" t="s">
        <v>359</v>
      </c>
      <c r="B98" s="40" t="s">
        <v>345</v>
      </c>
      <c r="C98" s="54">
        <v>935929.52</v>
      </c>
      <c r="D98" s="102" t="s">
        <v>145</v>
      </c>
      <c r="E98" s="102" t="s">
        <v>145</v>
      </c>
      <c r="F98" s="103" t="s">
        <v>145</v>
      </c>
    </row>
    <row r="99" spans="1:6" ht="38.25">
      <c r="A99" s="41" t="s">
        <v>360</v>
      </c>
      <c r="B99" s="40" t="s">
        <v>346</v>
      </c>
      <c r="C99" s="42">
        <f>C100</f>
        <v>1341000</v>
      </c>
      <c r="D99" s="102" t="s">
        <v>145</v>
      </c>
      <c r="E99" s="102" t="s">
        <v>145</v>
      </c>
      <c r="F99" s="103" t="s">
        <v>145</v>
      </c>
    </row>
    <row r="100" spans="1:6" ht="25.5">
      <c r="A100" s="37" t="s">
        <v>366</v>
      </c>
      <c r="B100" s="38" t="s">
        <v>347</v>
      </c>
      <c r="C100" s="33">
        <v>1341000</v>
      </c>
      <c r="D100" s="102" t="s">
        <v>145</v>
      </c>
      <c r="E100" s="102" t="s">
        <v>145</v>
      </c>
      <c r="F100" s="103" t="s">
        <v>145</v>
      </c>
    </row>
    <row r="101" spans="1:6" ht="51">
      <c r="A101" s="41" t="s">
        <v>361</v>
      </c>
      <c r="B101" s="40" t="s">
        <v>348</v>
      </c>
      <c r="C101" s="42">
        <f>C102</f>
        <v>211000</v>
      </c>
      <c r="D101" s="102" t="s">
        <v>145</v>
      </c>
      <c r="E101" s="102" t="s">
        <v>145</v>
      </c>
      <c r="F101" s="103" t="s">
        <v>145</v>
      </c>
    </row>
    <row r="102" spans="1:6" ht="63.75">
      <c r="A102" s="37" t="s">
        <v>365</v>
      </c>
      <c r="B102" s="38" t="s">
        <v>349</v>
      </c>
      <c r="C102" s="33">
        <v>211000</v>
      </c>
      <c r="D102" s="102" t="s">
        <v>145</v>
      </c>
      <c r="E102" s="102" t="s">
        <v>145</v>
      </c>
      <c r="F102" s="103" t="s">
        <v>145</v>
      </c>
    </row>
    <row r="103" spans="1:6" ht="76.5">
      <c r="A103" s="100" t="s">
        <v>362</v>
      </c>
      <c r="B103" s="101" t="s">
        <v>350</v>
      </c>
      <c r="C103" s="42">
        <v>46205</v>
      </c>
      <c r="D103" s="102" t="s">
        <v>145</v>
      </c>
      <c r="E103" s="102" t="s">
        <v>145</v>
      </c>
      <c r="F103" s="103" t="s">
        <v>145</v>
      </c>
    </row>
    <row r="104" spans="1:6" ht="25.5">
      <c r="A104" s="100" t="s">
        <v>363</v>
      </c>
      <c r="B104" s="20" t="s">
        <v>351</v>
      </c>
      <c r="C104" s="42">
        <f>C105</f>
        <v>1728353.2</v>
      </c>
      <c r="D104" s="102" t="s">
        <v>145</v>
      </c>
      <c r="E104" s="102" t="s">
        <v>145</v>
      </c>
      <c r="F104" s="103" t="s">
        <v>145</v>
      </c>
    </row>
    <row r="105" spans="1:6" ht="38.25">
      <c r="A105" s="8" t="s">
        <v>364</v>
      </c>
      <c r="B105" s="19" t="s">
        <v>352</v>
      </c>
      <c r="C105" s="33">
        <v>1728353.2</v>
      </c>
      <c r="D105" s="102" t="s">
        <v>145</v>
      </c>
      <c r="E105" s="102" t="s">
        <v>145</v>
      </c>
      <c r="F105" s="103" t="s">
        <v>145</v>
      </c>
    </row>
    <row r="106" spans="1:6" ht="41.25" customHeight="1">
      <c r="A106" s="14" t="s">
        <v>240</v>
      </c>
      <c r="B106" s="20" t="s">
        <v>241</v>
      </c>
      <c r="C106" s="16" t="s">
        <v>145</v>
      </c>
      <c r="D106" s="16">
        <f>D107+D109+D115+D124+D119+D121+D111+D117+D113+D126</f>
        <v>698765.65</v>
      </c>
      <c r="E106" s="16" t="s">
        <v>145</v>
      </c>
      <c r="F106" s="62" t="s">
        <v>145</v>
      </c>
    </row>
    <row r="107" spans="1:6" ht="69" customHeight="1">
      <c r="A107" s="8" t="s">
        <v>242</v>
      </c>
      <c r="B107" s="19" t="s">
        <v>243</v>
      </c>
      <c r="C107" s="16" t="s">
        <v>145</v>
      </c>
      <c r="D107" s="33">
        <f>D108</f>
        <v>93964.4</v>
      </c>
      <c r="E107" s="16" t="s">
        <v>145</v>
      </c>
      <c r="F107" s="62" t="s">
        <v>145</v>
      </c>
    </row>
    <row r="108" spans="1:6" ht="92.25" customHeight="1">
      <c r="A108" s="8" t="s">
        <v>244</v>
      </c>
      <c r="B108" s="19" t="s">
        <v>245</v>
      </c>
      <c r="C108" s="16" t="s">
        <v>145</v>
      </c>
      <c r="D108" s="33">
        <v>93964.4</v>
      </c>
      <c r="E108" s="16" t="s">
        <v>145</v>
      </c>
      <c r="F108" s="62" t="s">
        <v>145</v>
      </c>
    </row>
    <row r="109" spans="1:6" ht="92.25" customHeight="1">
      <c r="A109" s="8" t="s">
        <v>246</v>
      </c>
      <c r="B109" s="19" t="s">
        <v>247</v>
      </c>
      <c r="C109" s="16" t="s">
        <v>145</v>
      </c>
      <c r="D109" s="33">
        <f>D110</f>
        <v>11750</v>
      </c>
      <c r="E109" s="16" t="s">
        <v>145</v>
      </c>
      <c r="F109" s="62" t="s">
        <v>145</v>
      </c>
    </row>
    <row r="110" spans="1:6" ht="118.5" customHeight="1">
      <c r="A110" s="8" t="s">
        <v>248</v>
      </c>
      <c r="B110" s="19" t="s">
        <v>249</v>
      </c>
      <c r="C110" s="16" t="s">
        <v>145</v>
      </c>
      <c r="D110" s="33">
        <v>11750</v>
      </c>
      <c r="E110" s="16" t="s">
        <v>145</v>
      </c>
      <c r="F110" s="62" t="s">
        <v>145</v>
      </c>
    </row>
    <row r="111" spans="1:6" ht="63.75">
      <c r="A111" s="8" t="s">
        <v>296</v>
      </c>
      <c r="B111" s="19" t="s">
        <v>297</v>
      </c>
      <c r="C111" s="16" t="s">
        <v>145</v>
      </c>
      <c r="D111" s="18">
        <f>D112</f>
        <v>1842.64</v>
      </c>
      <c r="E111" s="16" t="s">
        <v>145</v>
      </c>
      <c r="F111" s="62" t="s">
        <v>145</v>
      </c>
    </row>
    <row r="112" spans="1:6" ht="89.25">
      <c r="A112" s="8" t="s">
        <v>298</v>
      </c>
      <c r="B112" s="19" t="s">
        <v>299</v>
      </c>
      <c r="C112" s="16" t="s">
        <v>145</v>
      </c>
      <c r="D112" s="33">
        <v>1842.64</v>
      </c>
      <c r="E112" s="16" t="s">
        <v>145</v>
      </c>
      <c r="F112" s="62" t="s">
        <v>145</v>
      </c>
    </row>
    <row r="113" spans="1:6" ht="76.5">
      <c r="A113" s="8" t="s">
        <v>373</v>
      </c>
      <c r="B113" s="19" t="s">
        <v>375</v>
      </c>
      <c r="C113" s="16" t="s">
        <v>145</v>
      </c>
      <c r="D113" s="18">
        <f>D114</f>
        <v>6408.61</v>
      </c>
      <c r="E113" s="16" t="s">
        <v>145</v>
      </c>
      <c r="F113" s="62" t="s">
        <v>145</v>
      </c>
    </row>
    <row r="114" spans="1:6" ht="102">
      <c r="A114" s="8" t="s">
        <v>374</v>
      </c>
      <c r="B114" s="19" t="s">
        <v>376</v>
      </c>
      <c r="C114" s="16" t="s">
        <v>145</v>
      </c>
      <c r="D114" s="33">
        <v>6408.61</v>
      </c>
      <c r="E114" s="16" t="s">
        <v>145</v>
      </c>
      <c r="F114" s="62" t="s">
        <v>145</v>
      </c>
    </row>
    <row r="115" spans="1:6" ht="66.75" customHeight="1">
      <c r="A115" s="8" t="s">
        <v>250</v>
      </c>
      <c r="B115" s="19" t="s">
        <v>251</v>
      </c>
      <c r="C115" s="16" t="s">
        <v>145</v>
      </c>
      <c r="D115" s="33">
        <f>D116</f>
        <v>0</v>
      </c>
      <c r="E115" s="16" t="s">
        <v>145</v>
      </c>
      <c r="F115" s="62" t="s">
        <v>145</v>
      </c>
    </row>
    <row r="116" spans="1:6" ht="66.75" customHeight="1">
      <c r="A116" s="8" t="s">
        <v>252</v>
      </c>
      <c r="B116" s="19" t="s">
        <v>253</v>
      </c>
      <c r="C116" s="16" t="s">
        <v>145</v>
      </c>
      <c r="D116" s="33">
        <v>0</v>
      </c>
      <c r="E116" s="16" t="s">
        <v>145</v>
      </c>
      <c r="F116" s="62" t="s">
        <v>145</v>
      </c>
    </row>
    <row r="117" spans="1:6" ht="78.75" customHeight="1">
      <c r="A117" s="8" t="s">
        <v>300</v>
      </c>
      <c r="B117" s="19" t="s">
        <v>301</v>
      </c>
      <c r="C117" s="16" t="s">
        <v>145</v>
      </c>
      <c r="D117" s="18">
        <f>D118</f>
        <v>57750</v>
      </c>
      <c r="E117" s="16" t="s">
        <v>145</v>
      </c>
      <c r="F117" s="62" t="s">
        <v>145</v>
      </c>
    </row>
    <row r="118" spans="1:6" ht="110.25" customHeight="1">
      <c r="A118" s="8" t="s">
        <v>302</v>
      </c>
      <c r="B118" s="19" t="s">
        <v>303</v>
      </c>
      <c r="C118" s="16" t="s">
        <v>145</v>
      </c>
      <c r="D118" s="33">
        <v>57750</v>
      </c>
      <c r="E118" s="16" t="s">
        <v>145</v>
      </c>
      <c r="F118" s="62" t="s">
        <v>145</v>
      </c>
    </row>
    <row r="119" spans="1:6" ht="76.5">
      <c r="A119" s="37" t="s">
        <v>282</v>
      </c>
      <c r="B119" s="38" t="s">
        <v>287</v>
      </c>
      <c r="C119" s="16" t="s">
        <v>145</v>
      </c>
      <c r="D119" s="33">
        <f>D120</f>
        <v>5000</v>
      </c>
      <c r="E119" s="16" t="s">
        <v>145</v>
      </c>
      <c r="F119" s="62" t="s">
        <v>145</v>
      </c>
    </row>
    <row r="120" spans="1:6" ht="127.5">
      <c r="A120" s="37" t="s">
        <v>283</v>
      </c>
      <c r="B120" s="38" t="s">
        <v>288</v>
      </c>
      <c r="C120" s="16" t="s">
        <v>145</v>
      </c>
      <c r="D120" s="33">
        <v>5000</v>
      </c>
      <c r="E120" s="16" t="s">
        <v>145</v>
      </c>
      <c r="F120" s="62" t="s">
        <v>145</v>
      </c>
    </row>
    <row r="121" spans="1:6" ht="67.5" customHeight="1">
      <c r="A121" s="37" t="s">
        <v>284</v>
      </c>
      <c r="B121" s="38" t="s">
        <v>289</v>
      </c>
      <c r="C121" s="16" t="s">
        <v>145</v>
      </c>
      <c r="D121" s="33">
        <f>D122+D123</f>
        <v>227500</v>
      </c>
      <c r="E121" s="16" t="s">
        <v>145</v>
      </c>
      <c r="F121" s="62" t="s">
        <v>145</v>
      </c>
    </row>
    <row r="122" spans="1:6" ht="89.25">
      <c r="A122" s="37" t="s">
        <v>293</v>
      </c>
      <c r="B122" s="38" t="s">
        <v>290</v>
      </c>
      <c r="C122" s="16" t="s">
        <v>145</v>
      </c>
      <c r="D122" s="33">
        <v>227000</v>
      </c>
      <c r="E122" s="16" t="s">
        <v>145</v>
      </c>
      <c r="F122" s="62" t="s">
        <v>145</v>
      </c>
    </row>
    <row r="123" spans="1:6" ht="79.5" customHeight="1">
      <c r="A123" s="37" t="s">
        <v>377</v>
      </c>
      <c r="B123" s="38" t="s">
        <v>378</v>
      </c>
      <c r="C123" s="16" t="s">
        <v>145</v>
      </c>
      <c r="D123" s="33">
        <v>500</v>
      </c>
      <c r="E123" s="16" t="s">
        <v>145</v>
      </c>
      <c r="F123" s="62" t="s">
        <v>145</v>
      </c>
    </row>
    <row r="124" spans="1:6" ht="77.25" customHeight="1">
      <c r="A124" s="8" t="s">
        <v>254</v>
      </c>
      <c r="B124" s="19" t="s">
        <v>255</v>
      </c>
      <c r="C124" s="16" t="s">
        <v>145</v>
      </c>
      <c r="D124" s="33">
        <f>D125</f>
        <v>169550</v>
      </c>
      <c r="E124" s="16" t="s">
        <v>145</v>
      </c>
      <c r="F124" s="62" t="s">
        <v>145</v>
      </c>
    </row>
    <row r="125" spans="1:6" ht="104.25" customHeight="1">
      <c r="A125" s="8" t="s">
        <v>256</v>
      </c>
      <c r="B125" s="19" t="s">
        <v>257</v>
      </c>
      <c r="C125" s="16" t="s">
        <v>145</v>
      </c>
      <c r="D125" s="33">
        <v>169550</v>
      </c>
      <c r="E125" s="16" t="s">
        <v>145</v>
      </c>
      <c r="F125" s="62" t="s">
        <v>145</v>
      </c>
    </row>
    <row r="126" spans="1:6" ht="140.25" customHeight="1">
      <c r="A126" s="8" t="s">
        <v>379</v>
      </c>
      <c r="B126" s="19" t="s">
        <v>381</v>
      </c>
      <c r="C126" s="16" t="s">
        <v>145</v>
      </c>
      <c r="D126" s="33">
        <f>D127</f>
        <v>125000</v>
      </c>
      <c r="E126" s="16" t="s">
        <v>145</v>
      </c>
      <c r="F126" s="62" t="s">
        <v>145</v>
      </c>
    </row>
    <row r="127" spans="1:6" ht="168" customHeight="1">
      <c r="A127" s="8" t="s">
        <v>380</v>
      </c>
      <c r="B127" s="19" t="s">
        <v>382</v>
      </c>
      <c r="C127" s="16" t="s">
        <v>145</v>
      </c>
      <c r="D127" s="33">
        <v>125000</v>
      </c>
      <c r="E127" s="16" t="s">
        <v>145</v>
      </c>
      <c r="F127" s="62" t="s">
        <v>145</v>
      </c>
    </row>
    <row r="128" spans="1:6" ht="63.75">
      <c r="A128" s="41" t="s">
        <v>285</v>
      </c>
      <c r="B128" s="40" t="s">
        <v>291</v>
      </c>
      <c r="C128" s="16" t="s">
        <v>145</v>
      </c>
      <c r="D128" s="42">
        <f>D129</f>
        <v>190428.08</v>
      </c>
      <c r="E128" s="16" t="s">
        <v>145</v>
      </c>
      <c r="F128" s="62" t="s">
        <v>145</v>
      </c>
    </row>
    <row r="129" spans="1:6" ht="76.5">
      <c r="A129" s="8" t="s">
        <v>286</v>
      </c>
      <c r="B129" s="38" t="s">
        <v>292</v>
      </c>
      <c r="C129" s="16" t="s">
        <v>145</v>
      </c>
      <c r="D129" s="33">
        <v>190428.08</v>
      </c>
      <c r="E129" s="16" t="s">
        <v>145</v>
      </c>
      <c r="F129" s="62" t="s">
        <v>145</v>
      </c>
    </row>
    <row r="130" spans="1:6" ht="93" customHeight="1">
      <c r="A130" s="14" t="s">
        <v>258</v>
      </c>
      <c r="B130" s="20" t="s">
        <v>259</v>
      </c>
      <c r="C130" s="16" t="s">
        <v>145</v>
      </c>
      <c r="D130" s="42">
        <f>D131</f>
        <v>287297.81</v>
      </c>
      <c r="E130" s="16" t="s">
        <v>145</v>
      </c>
      <c r="F130" s="62" t="s">
        <v>145</v>
      </c>
    </row>
    <row r="131" spans="1:6" ht="81" customHeight="1">
      <c r="A131" s="8" t="s">
        <v>260</v>
      </c>
      <c r="B131" s="19" t="s">
        <v>261</v>
      </c>
      <c r="C131" s="16" t="s">
        <v>145</v>
      </c>
      <c r="D131" s="33">
        <v>287297.81</v>
      </c>
      <c r="E131" s="16" t="s">
        <v>145</v>
      </c>
      <c r="F131" s="62" t="s">
        <v>145</v>
      </c>
    </row>
    <row r="132" spans="1:6" ht="30" customHeight="1">
      <c r="A132" s="14" t="s">
        <v>262</v>
      </c>
      <c r="B132" s="20" t="s">
        <v>263</v>
      </c>
      <c r="C132" s="16" t="s">
        <v>145</v>
      </c>
      <c r="D132" s="42">
        <f>D133</f>
        <v>1308070.3</v>
      </c>
      <c r="E132" s="16" t="s">
        <v>145</v>
      </c>
      <c r="F132" s="62" t="s">
        <v>145</v>
      </c>
    </row>
    <row r="133" spans="1:6" ht="83.25" customHeight="1">
      <c r="A133" s="8" t="s">
        <v>264</v>
      </c>
      <c r="B133" s="19" t="s">
        <v>265</v>
      </c>
      <c r="C133" s="16" t="s">
        <v>145</v>
      </c>
      <c r="D133" s="18">
        <f>D134+D135</f>
        <v>1308070.3</v>
      </c>
      <c r="E133" s="16" t="s">
        <v>145</v>
      </c>
      <c r="F133" s="62" t="s">
        <v>145</v>
      </c>
    </row>
    <row r="134" spans="1:6" ht="78" customHeight="1">
      <c r="A134" s="8" t="s">
        <v>266</v>
      </c>
      <c r="B134" s="19" t="s">
        <v>267</v>
      </c>
      <c r="C134" s="16" t="s">
        <v>145</v>
      </c>
      <c r="D134" s="33">
        <v>1304190.99</v>
      </c>
      <c r="E134" s="16" t="s">
        <v>145</v>
      </c>
      <c r="F134" s="62" t="s">
        <v>145</v>
      </c>
    </row>
    <row r="135" spans="1:6" ht="78" customHeight="1">
      <c r="A135" s="8" t="s">
        <v>295</v>
      </c>
      <c r="B135" s="19" t="s">
        <v>294</v>
      </c>
      <c r="C135" s="16" t="s">
        <v>145</v>
      </c>
      <c r="D135" s="33">
        <v>3879.31</v>
      </c>
      <c r="E135" s="16" t="s">
        <v>145</v>
      </c>
      <c r="F135" s="62" t="s">
        <v>145</v>
      </c>
    </row>
    <row r="136" spans="1:6" ht="12.75">
      <c r="A136" s="43" t="s">
        <v>114</v>
      </c>
      <c r="B136" s="46" t="s">
        <v>115</v>
      </c>
      <c r="C136" s="45">
        <f>C137+C138</f>
        <v>-8461.62</v>
      </c>
      <c r="D136" s="45">
        <f>D137+D138</f>
        <v>-25301.79</v>
      </c>
      <c r="E136" s="45">
        <f>D136-C136</f>
        <v>-16840.17</v>
      </c>
      <c r="F136" s="61" t="s">
        <v>145</v>
      </c>
    </row>
    <row r="137" spans="1:6" ht="25.5">
      <c r="A137" s="8" t="s">
        <v>116</v>
      </c>
      <c r="B137" s="19" t="s">
        <v>117</v>
      </c>
      <c r="C137" s="33">
        <v>-8461.62</v>
      </c>
      <c r="D137" s="33">
        <v>-25301.79</v>
      </c>
      <c r="E137" s="18">
        <f>D137-C137</f>
        <v>-16840.17</v>
      </c>
      <c r="F137" s="64" t="s">
        <v>145</v>
      </c>
    </row>
    <row r="138" spans="1:6" ht="25.5" hidden="1">
      <c r="A138" s="8" t="s">
        <v>118</v>
      </c>
      <c r="B138" s="19" t="s">
        <v>119</v>
      </c>
      <c r="C138" s="18">
        <v>0</v>
      </c>
      <c r="D138" s="18">
        <v>0</v>
      </c>
      <c r="E138" s="33">
        <f>C138-D138</f>
        <v>0</v>
      </c>
      <c r="F138" s="63" t="s">
        <v>145</v>
      </c>
    </row>
    <row r="139" spans="1:6" ht="17.25" customHeight="1">
      <c r="A139" s="34" t="s">
        <v>157</v>
      </c>
      <c r="B139" s="66" t="s">
        <v>158</v>
      </c>
      <c r="C139" s="36">
        <f>C140+C189+C199+C204+C196</f>
        <v>1262776145.9599998</v>
      </c>
      <c r="D139" s="36">
        <f>D140+D189+D199+D204+D196</f>
        <v>1369708024.02</v>
      </c>
      <c r="E139" s="36">
        <f aca="true" t="shared" si="13" ref="E139:E150">D139-C139</f>
        <v>106931878.06000018</v>
      </c>
      <c r="F139" s="89">
        <f aca="true" t="shared" si="14" ref="F139:F150">D139/C139</f>
        <v>1.0846799952644872</v>
      </c>
    </row>
    <row r="140" spans="1:6" ht="25.5">
      <c r="A140" s="29" t="s">
        <v>159</v>
      </c>
      <c r="B140" s="67" t="s">
        <v>160</v>
      </c>
      <c r="C140" s="31">
        <f>C141+C148+C167+C182</f>
        <v>1256001980.2599998</v>
      </c>
      <c r="D140" s="31">
        <f>D141+D148+D167+D182</f>
        <v>1369808006</v>
      </c>
      <c r="E140" s="68">
        <f t="shared" si="13"/>
        <v>113806025.74000025</v>
      </c>
      <c r="F140" s="90">
        <f t="shared" si="14"/>
        <v>1.0906097502461276</v>
      </c>
    </row>
    <row r="141" spans="1:6" ht="42" customHeight="1">
      <c r="A141" s="69" t="s">
        <v>192</v>
      </c>
      <c r="B141" s="70" t="s">
        <v>161</v>
      </c>
      <c r="C141" s="71">
        <f>C142+C146+C144</f>
        <v>468287097.6</v>
      </c>
      <c r="D141" s="71">
        <f>D142+D146+D144</f>
        <v>502020703</v>
      </c>
      <c r="E141" s="71">
        <f t="shared" si="13"/>
        <v>33733605.399999976</v>
      </c>
      <c r="F141" s="88">
        <f t="shared" si="14"/>
        <v>1.0720361623732253</v>
      </c>
    </row>
    <row r="142" spans="1:6" s="39" customFormat="1" ht="25.5">
      <c r="A142" s="14" t="s">
        <v>193</v>
      </c>
      <c r="B142" s="40" t="s">
        <v>162</v>
      </c>
      <c r="C142" s="42">
        <f>C143</f>
        <v>11004415.5</v>
      </c>
      <c r="D142" s="42">
        <f>D143</f>
        <v>0</v>
      </c>
      <c r="E142" s="42">
        <f t="shared" si="13"/>
        <v>-11004415.5</v>
      </c>
      <c r="F142" s="65">
        <f t="shared" si="14"/>
        <v>0</v>
      </c>
    </row>
    <row r="143" spans="1:6" s="39" customFormat="1" ht="25.5">
      <c r="A143" s="8" t="s">
        <v>194</v>
      </c>
      <c r="B143" s="38" t="s">
        <v>163</v>
      </c>
      <c r="C143" s="33">
        <v>11004415.5</v>
      </c>
      <c r="D143" s="33">
        <v>0</v>
      </c>
      <c r="E143" s="33">
        <f t="shared" si="13"/>
        <v>-11004415.5</v>
      </c>
      <c r="F143" s="63">
        <f t="shared" si="14"/>
        <v>0</v>
      </c>
    </row>
    <row r="144" spans="1:6" s="39" customFormat="1" ht="25.5">
      <c r="A144" s="14" t="s">
        <v>197</v>
      </c>
      <c r="B144" s="40" t="s">
        <v>199</v>
      </c>
      <c r="C144" s="42">
        <f>C145</f>
        <v>8801682.1</v>
      </c>
      <c r="D144" s="42">
        <f>D145</f>
        <v>29115703</v>
      </c>
      <c r="E144" s="42">
        <f t="shared" si="13"/>
        <v>20314020.9</v>
      </c>
      <c r="F144" s="65">
        <f t="shared" si="14"/>
        <v>3.30797030263113</v>
      </c>
    </row>
    <row r="145" spans="1:6" s="39" customFormat="1" ht="41.25" customHeight="1">
      <c r="A145" s="8" t="s">
        <v>198</v>
      </c>
      <c r="B145" s="38" t="s">
        <v>200</v>
      </c>
      <c r="C145" s="33">
        <v>8801682.1</v>
      </c>
      <c r="D145" s="33">
        <v>29115703</v>
      </c>
      <c r="E145" s="33">
        <f t="shared" si="13"/>
        <v>20314020.9</v>
      </c>
      <c r="F145" s="63">
        <f t="shared" si="14"/>
        <v>3.30797030263113</v>
      </c>
    </row>
    <row r="146" spans="1:6" s="39" customFormat="1" ht="51">
      <c r="A146" s="14" t="s">
        <v>195</v>
      </c>
      <c r="B146" s="40" t="s">
        <v>164</v>
      </c>
      <c r="C146" s="42">
        <f>C147</f>
        <v>448481000</v>
      </c>
      <c r="D146" s="42">
        <f>D147</f>
        <v>472905000</v>
      </c>
      <c r="E146" s="42">
        <f t="shared" si="13"/>
        <v>24424000</v>
      </c>
      <c r="F146" s="65">
        <f t="shared" si="14"/>
        <v>1.054459386239328</v>
      </c>
    </row>
    <row r="147" spans="1:6" s="39" customFormat="1" ht="51">
      <c r="A147" s="8" t="s">
        <v>196</v>
      </c>
      <c r="B147" s="38" t="s">
        <v>165</v>
      </c>
      <c r="C147" s="33">
        <v>448481000</v>
      </c>
      <c r="D147" s="33">
        <v>472905000</v>
      </c>
      <c r="E147" s="33">
        <f t="shared" si="13"/>
        <v>24424000</v>
      </c>
      <c r="F147" s="63">
        <f t="shared" si="14"/>
        <v>1.054459386239328</v>
      </c>
    </row>
    <row r="148" spans="1:6" ht="38.25">
      <c r="A148" s="72" t="s">
        <v>201</v>
      </c>
      <c r="B148" s="73" t="s">
        <v>166</v>
      </c>
      <c r="C148" s="74">
        <f>C153+C155+C157+C161+C165+C163+C149+C159</f>
        <v>90490842.79</v>
      </c>
      <c r="D148" s="74">
        <f>D153+D155+D157+D161+D165+D163+D149+D159</f>
        <v>156737690.19</v>
      </c>
      <c r="E148" s="74">
        <f t="shared" si="13"/>
        <v>66246847.39999999</v>
      </c>
      <c r="F148" s="88">
        <f t="shared" si="14"/>
        <v>1.7320834391357975</v>
      </c>
    </row>
    <row r="149" spans="1:6" s="39" customFormat="1" ht="66" customHeight="1">
      <c r="A149" s="84" t="s">
        <v>202</v>
      </c>
      <c r="B149" s="85" t="s">
        <v>188</v>
      </c>
      <c r="C149" s="54">
        <f>C150</f>
        <v>20415429.09</v>
      </c>
      <c r="D149" s="54">
        <f>D150</f>
        <v>0</v>
      </c>
      <c r="E149" s="54">
        <f t="shared" si="13"/>
        <v>-20415429.09</v>
      </c>
      <c r="F149" s="65">
        <f t="shared" si="14"/>
        <v>0</v>
      </c>
    </row>
    <row r="150" spans="1:6" s="39" customFormat="1" ht="66" customHeight="1">
      <c r="A150" s="86" t="s">
        <v>203</v>
      </c>
      <c r="B150" s="76" t="s">
        <v>189</v>
      </c>
      <c r="C150" s="87">
        <v>20415429.09</v>
      </c>
      <c r="D150" s="87">
        <v>0</v>
      </c>
      <c r="E150" s="87">
        <f t="shared" si="13"/>
        <v>-20415429.09</v>
      </c>
      <c r="F150" s="63">
        <f t="shared" si="14"/>
        <v>0</v>
      </c>
    </row>
    <row r="151" spans="1:6" ht="39.75" customHeight="1" hidden="1">
      <c r="A151" s="41" t="s">
        <v>204</v>
      </c>
      <c r="B151" s="75" t="s">
        <v>167</v>
      </c>
      <c r="C151" s="16">
        <f>C152</f>
        <v>0</v>
      </c>
      <c r="D151" s="16">
        <f>D152</f>
        <v>0</v>
      </c>
      <c r="E151" s="16">
        <f>E152</f>
        <v>0</v>
      </c>
      <c r="F151" s="65" t="e">
        <f>D151/C151*100</f>
        <v>#DIV/0!</v>
      </c>
    </row>
    <row r="152" spans="1:6" ht="50.25" customHeight="1" hidden="1">
      <c r="A152" s="37" t="s">
        <v>205</v>
      </c>
      <c r="B152" s="76" t="s">
        <v>168</v>
      </c>
      <c r="C152" s="18">
        <v>0</v>
      </c>
      <c r="D152" s="18">
        <v>0</v>
      </c>
      <c r="E152" s="18">
        <f>C152-D152</f>
        <v>0</v>
      </c>
      <c r="F152" s="63" t="e">
        <f>D152/C152*100</f>
        <v>#DIV/0!</v>
      </c>
    </row>
    <row r="153" spans="1:6" ht="40.5" customHeight="1">
      <c r="A153" s="14" t="s">
        <v>268</v>
      </c>
      <c r="B153" s="40" t="s">
        <v>225</v>
      </c>
      <c r="C153" s="42">
        <f>C154</f>
        <v>21292304.29</v>
      </c>
      <c r="D153" s="16">
        <f>D154</f>
        <v>5204501.67</v>
      </c>
      <c r="E153" s="16">
        <f aca="true" t="shared" si="15" ref="E153:E168">D153-C153</f>
        <v>-16087802.62</v>
      </c>
      <c r="F153" s="94">
        <f>F154</f>
        <v>0.24443111459966835</v>
      </c>
    </row>
    <row r="154" spans="1:6" ht="45.75" customHeight="1">
      <c r="A154" s="8" t="s">
        <v>269</v>
      </c>
      <c r="B154" s="38" t="s">
        <v>226</v>
      </c>
      <c r="C154" s="33">
        <v>21292304.29</v>
      </c>
      <c r="D154" s="18">
        <v>5204501.67</v>
      </c>
      <c r="E154" s="18">
        <f t="shared" si="15"/>
        <v>-16087802.62</v>
      </c>
      <c r="F154" s="93">
        <f>D154/C154</f>
        <v>0.24443111459966835</v>
      </c>
    </row>
    <row r="155" spans="1:6" s="22" customFormat="1" ht="92.25" customHeight="1">
      <c r="A155" s="14" t="s">
        <v>383</v>
      </c>
      <c r="B155" s="40" t="s">
        <v>385</v>
      </c>
      <c r="C155" s="42">
        <f>C156</f>
        <v>0</v>
      </c>
      <c r="D155" s="42">
        <f>D156</f>
        <v>37652562.49</v>
      </c>
      <c r="E155" s="42">
        <f t="shared" si="15"/>
        <v>37652562.49</v>
      </c>
      <c r="F155" s="94">
        <f>F156</f>
        <v>0</v>
      </c>
    </row>
    <row r="156" spans="1:6" ht="101.25" customHeight="1">
      <c r="A156" s="8" t="s">
        <v>384</v>
      </c>
      <c r="B156" s="38" t="s">
        <v>304</v>
      </c>
      <c r="C156" s="33">
        <v>0</v>
      </c>
      <c r="D156" s="33">
        <v>37652562.49</v>
      </c>
      <c r="E156" s="33">
        <f t="shared" si="15"/>
        <v>37652562.49</v>
      </c>
      <c r="F156" s="93">
        <v>0</v>
      </c>
    </row>
    <row r="157" spans="1:6" s="39" customFormat="1" ht="51">
      <c r="A157" s="14" t="s">
        <v>270</v>
      </c>
      <c r="B157" s="40" t="s">
        <v>271</v>
      </c>
      <c r="C157" s="42">
        <f>C158</f>
        <v>0</v>
      </c>
      <c r="D157" s="42">
        <f>D158</f>
        <v>3351173.89</v>
      </c>
      <c r="E157" s="42">
        <f t="shared" si="15"/>
        <v>3351173.89</v>
      </c>
      <c r="F157" s="94">
        <f>F158</f>
        <v>0</v>
      </c>
    </row>
    <row r="158" spans="1:6" s="39" customFormat="1" ht="57" customHeight="1">
      <c r="A158" s="8" t="s">
        <v>272</v>
      </c>
      <c r="B158" s="38" t="s">
        <v>273</v>
      </c>
      <c r="C158" s="33">
        <v>0</v>
      </c>
      <c r="D158" s="33">
        <v>3351173.89</v>
      </c>
      <c r="E158" s="33">
        <f t="shared" si="15"/>
        <v>3351173.89</v>
      </c>
      <c r="F158" s="93">
        <v>0</v>
      </c>
    </row>
    <row r="159" spans="1:6" s="78" customFormat="1" ht="74.25" customHeight="1">
      <c r="A159" s="14" t="s">
        <v>386</v>
      </c>
      <c r="B159" s="40" t="s">
        <v>388</v>
      </c>
      <c r="C159" s="42">
        <f>C160</f>
        <v>0</v>
      </c>
      <c r="D159" s="42">
        <f>D160</f>
        <v>3903324.6</v>
      </c>
      <c r="E159" s="42">
        <f t="shared" si="15"/>
        <v>3903324.6</v>
      </c>
      <c r="F159" s="94">
        <f>F160</f>
        <v>0</v>
      </c>
    </row>
    <row r="160" spans="1:6" s="39" customFormat="1" ht="78" customHeight="1">
      <c r="A160" s="8" t="s">
        <v>387</v>
      </c>
      <c r="B160" s="38" t="s">
        <v>389</v>
      </c>
      <c r="C160" s="33">
        <v>0</v>
      </c>
      <c r="D160" s="33">
        <v>3903324.6</v>
      </c>
      <c r="E160" s="33">
        <f t="shared" si="15"/>
        <v>3903324.6</v>
      </c>
      <c r="F160" s="93">
        <v>0</v>
      </c>
    </row>
    <row r="161" spans="1:6" s="39" customFormat="1" ht="63.75">
      <c r="A161" s="14" t="s">
        <v>305</v>
      </c>
      <c r="B161" s="40" t="s">
        <v>306</v>
      </c>
      <c r="C161" s="42">
        <f>C162</f>
        <v>0</v>
      </c>
      <c r="D161" s="42">
        <f>D162</f>
        <v>18369486.68</v>
      </c>
      <c r="E161" s="42">
        <f t="shared" si="15"/>
        <v>18369486.68</v>
      </c>
      <c r="F161" s="94">
        <f>F162</f>
        <v>0</v>
      </c>
    </row>
    <row r="162" spans="1:6" s="39" customFormat="1" ht="57" customHeight="1">
      <c r="A162" s="8" t="s">
        <v>307</v>
      </c>
      <c r="B162" s="38" t="s">
        <v>308</v>
      </c>
      <c r="C162" s="33">
        <v>0</v>
      </c>
      <c r="D162" s="33">
        <v>18369486.68</v>
      </c>
      <c r="E162" s="33">
        <f t="shared" si="15"/>
        <v>18369486.68</v>
      </c>
      <c r="F162" s="93">
        <v>0</v>
      </c>
    </row>
    <row r="163" spans="1:6" s="39" customFormat="1" ht="33" customHeight="1">
      <c r="A163" s="41" t="s">
        <v>321</v>
      </c>
      <c r="B163" s="75" t="s">
        <v>319</v>
      </c>
      <c r="C163" s="42">
        <f>C164</f>
        <v>27276.7</v>
      </c>
      <c r="D163" s="42">
        <f>D164</f>
        <v>0</v>
      </c>
      <c r="E163" s="42">
        <f t="shared" si="15"/>
        <v>-27276.7</v>
      </c>
      <c r="F163" s="94">
        <f>F164</f>
        <v>0</v>
      </c>
    </row>
    <row r="164" spans="1:6" s="39" customFormat="1" ht="27.75" customHeight="1">
      <c r="A164" s="37" t="s">
        <v>322</v>
      </c>
      <c r="B164" s="96" t="s">
        <v>320</v>
      </c>
      <c r="C164" s="33">
        <v>27276.7</v>
      </c>
      <c r="D164" s="33">
        <v>0</v>
      </c>
      <c r="E164" s="33">
        <f t="shared" si="15"/>
        <v>-27276.7</v>
      </c>
      <c r="F164" s="93">
        <f>D164/C164</f>
        <v>0</v>
      </c>
    </row>
    <row r="165" spans="1:6" s="39" customFormat="1" ht="21.75" customHeight="1">
      <c r="A165" s="14" t="s">
        <v>206</v>
      </c>
      <c r="B165" s="51" t="s">
        <v>169</v>
      </c>
      <c r="C165" s="42">
        <f>C166</f>
        <v>48755832.71</v>
      </c>
      <c r="D165" s="42">
        <f>D166</f>
        <v>88256640.86</v>
      </c>
      <c r="E165" s="42">
        <f t="shared" si="15"/>
        <v>39500808.15</v>
      </c>
      <c r="F165" s="94">
        <f>F166</f>
        <v>1.8101760539082792</v>
      </c>
    </row>
    <row r="166" spans="1:6" s="39" customFormat="1" ht="25.5" customHeight="1">
      <c r="A166" s="8" t="s">
        <v>207</v>
      </c>
      <c r="B166" s="52" t="s">
        <v>170</v>
      </c>
      <c r="C166" s="33">
        <v>48755832.71</v>
      </c>
      <c r="D166" s="33">
        <v>88256640.86</v>
      </c>
      <c r="E166" s="33">
        <f t="shared" si="15"/>
        <v>39500808.15</v>
      </c>
      <c r="F166" s="93">
        <f>D166/C166</f>
        <v>1.8101760539082792</v>
      </c>
    </row>
    <row r="167" spans="1:8" ht="33.75" customHeight="1">
      <c r="A167" s="69" t="s">
        <v>208</v>
      </c>
      <c r="B167" s="73" t="s">
        <v>171</v>
      </c>
      <c r="C167" s="71">
        <f>C170+C172+C178+C180+C174+C168+C176</f>
        <v>650377095.29</v>
      </c>
      <c r="D167" s="71">
        <f>D170+D172+D178+D180+D174+D168+D176</f>
        <v>688726616.81</v>
      </c>
      <c r="E167" s="71">
        <f t="shared" si="15"/>
        <v>38349521.51999998</v>
      </c>
      <c r="F167" s="91">
        <f>D167/C167</f>
        <v>1.0589650555004557</v>
      </c>
      <c r="H167" s="4"/>
    </row>
    <row r="168" spans="1:6" ht="48.75" customHeight="1">
      <c r="A168" s="14" t="s">
        <v>227</v>
      </c>
      <c r="B168" s="28" t="s">
        <v>229</v>
      </c>
      <c r="C168" s="16">
        <f>C169</f>
        <v>20366305.83</v>
      </c>
      <c r="D168" s="42">
        <f>D169</f>
        <v>24064216.89</v>
      </c>
      <c r="E168" s="42">
        <f t="shared" si="15"/>
        <v>3697911.0600000024</v>
      </c>
      <c r="F168" s="94">
        <f>F169</f>
        <v>1.181570044703586</v>
      </c>
    </row>
    <row r="169" spans="1:6" ht="48.75" customHeight="1">
      <c r="A169" s="8" t="s">
        <v>228</v>
      </c>
      <c r="B169" s="27" t="s">
        <v>230</v>
      </c>
      <c r="C169" s="33">
        <v>20366305.83</v>
      </c>
      <c r="D169" s="33">
        <v>24064216.89</v>
      </c>
      <c r="E169" s="33">
        <f aca="true" t="shared" si="16" ref="E169:E181">D169-C169</f>
        <v>3697911.0600000024</v>
      </c>
      <c r="F169" s="93">
        <f>D169/C169</f>
        <v>1.181570044703586</v>
      </c>
    </row>
    <row r="170" spans="1:6" s="39" customFormat="1" ht="52.5" customHeight="1">
      <c r="A170" s="14" t="s">
        <v>209</v>
      </c>
      <c r="B170" s="28" t="s">
        <v>172</v>
      </c>
      <c r="C170" s="16">
        <f>C171</f>
        <v>21584073.21</v>
      </c>
      <c r="D170" s="42">
        <f>D171</f>
        <v>23378830.46</v>
      </c>
      <c r="E170" s="42">
        <f t="shared" si="16"/>
        <v>1794757.25</v>
      </c>
      <c r="F170" s="94">
        <f>F171</f>
        <v>1.083151925613766</v>
      </c>
    </row>
    <row r="171" spans="1:6" s="39" customFormat="1" ht="56.25" customHeight="1">
      <c r="A171" s="8" t="s">
        <v>210</v>
      </c>
      <c r="B171" s="27" t="s">
        <v>173</v>
      </c>
      <c r="C171" s="33">
        <v>21584073.21</v>
      </c>
      <c r="D171" s="33">
        <v>23378830.46</v>
      </c>
      <c r="E171" s="42">
        <f t="shared" si="16"/>
        <v>1794757.25</v>
      </c>
      <c r="F171" s="93">
        <f>D171/C171</f>
        <v>1.083151925613766</v>
      </c>
    </row>
    <row r="172" spans="1:6" s="39" customFormat="1" ht="54" customHeight="1">
      <c r="A172" s="14" t="s">
        <v>211</v>
      </c>
      <c r="B172" s="28" t="s">
        <v>174</v>
      </c>
      <c r="C172" s="16">
        <f>C173</f>
        <v>11354306.15</v>
      </c>
      <c r="D172" s="42">
        <f>D173</f>
        <v>8337573.17</v>
      </c>
      <c r="E172" s="42">
        <f t="shared" si="16"/>
        <v>-3016732.9800000004</v>
      </c>
      <c r="F172" s="94">
        <f>F173</f>
        <v>0.7343093501138332</v>
      </c>
    </row>
    <row r="173" spans="1:6" s="39" customFormat="1" ht="84" customHeight="1">
      <c r="A173" s="8" t="s">
        <v>212</v>
      </c>
      <c r="B173" s="27" t="s">
        <v>175</v>
      </c>
      <c r="C173" s="33">
        <v>11354306.15</v>
      </c>
      <c r="D173" s="33">
        <v>8337573.17</v>
      </c>
      <c r="E173" s="33">
        <f t="shared" si="16"/>
        <v>-3016732.9800000004</v>
      </c>
      <c r="F173" s="93">
        <f>D173/C173</f>
        <v>0.7343093501138332</v>
      </c>
    </row>
    <row r="174" spans="1:6" s="39" customFormat="1" ht="75" customHeight="1">
      <c r="A174" s="14" t="s">
        <v>233</v>
      </c>
      <c r="B174" s="77" t="s">
        <v>231</v>
      </c>
      <c r="C174" s="16">
        <f>C175</f>
        <v>0</v>
      </c>
      <c r="D174" s="42">
        <f>D175</f>
        <v>4757</v>
      </c>
      <c r="E174" s="42">
        <f t="shared" si="16"/>
        <v>4757</v>
      </c>
      <c r="F174" s="94" t="e">
        <f>F175</f>
        <v>#DIV/0!</v>
      </c>
    </row>
    <row r="175" spans="1:6" s="39" customFormat="1" ht="66.75" customHeight="1">
      <c r="A175" s="8" t="s">
        <v>234</v>
      </c>
      <c r="B175" s="19" t="s">
        <v>232</v>
      </c>
      <c r="C175" s="18">
        <v>0</v>
      </c>
      <c r="D175" s="33">
        <v>4757</v>
      </c>
      <c r="E175" s="33">
        <f t="shared" si="16"/>
        <v>4757</v>
      </c>
      <c r="F175" s="93" t="e">
        <f>D175/C175</f>
        <v>#DIV/0!</v>
      </c>
    </row>
    <row r="176" spans="1:6" s="39" customFormat="1" ht="30" customHeight="1" hidden="1">
      <c r="A176" s="14" t="s">
        <v>274</v>
      </c>
      <c r="B176" s="77" t="s">
        <v>275</v>
      </c>
      <c r="C176" s="16">
        <f>C177</f>
        <v>0</v>
      </c>
      <c r="D176" s="16">
        <f>D177</f>
        <v>0</v>
      </c>
      <c r="E176" s="42">
        <f t="shared" si="16"/>
        <v>0</v>
      </c>
      <c r="F176" s="94" t="e">
        <f>F177</f>
        <v>#DIV/0!</v>
      </c>
    </row>
    <row r="177" spans="1:6" s="39" customFormat="1" ht="42" customHeight="1" hidden="1">
      <c r="A177" s="8" t="s">
        <v>276</v>
      </c>
      <c r="B177" s="19" t="s">
        <v>277</v>
      </c>
      <c r="C177" s="18">
        <v>0</v>
      </c>
      <c r="D177" s="33">
        <v>0</v>
      </c>
      <c r="E177" s="42">
        <f t="shared" si="16"/>
        <v>0</v>
      </c>
      <c r="F177" s="93" t="e">
        <f>D177/C177</f>
        <v>#DIV/0!</v>
      </c>
    </row>
    <row r="178" spans="1:6" s="39" customFormat="1" ht="32.25" customHeight="1">
      <c r="A178" s="14" t="s">
        <v>213</v>
      </c>
      <c r="B178" s="77" t="s">
        <v>176</v>
      </c>
      <c r="C178" s="16">
        <f>C179</f>
        <v>2124272.29</v>
      </c>
      <c r="D178" s="42">
        <f>D179</f>
        <v>1966496.29</v>
      </c>
      <c r="E178" s="42">
        <f t="shared" si="16"/>
        <v>-157776</v>
      </c>
      <c r="F178" s="94">
        <f>F179</f>
        <v>0.9257270356805342</v>
      </c>
    </row>
    <row r="179" spans="1:6" s="39" customFormat="1" ht="45.75" customHeight="1">
      <c r="A179" s="8" t="s">
        <v>214</v>
      </c>
      <c r="B179" s="19" t="s">
        <v>177</v>
      </c>
      <c r="C179" s="33">
        <v>2124272.29</v>
      </c>
      <c r="D179" s="33">
        <v>1966496.29</v>
      </c>
      <c r="E179" s="33">
        <f t="shared" si="16"/>
        <v>-157776</v>
      </c>
      <c r="F179" s="93">
        <f>D179/C179</f>
        <v>0.9257270356805342</v>
      </c>
    </row>
    <row r="180" spans="1:6" s="39" customFormat="1" ht="21.75" customHeight="1">
      <c r="A180" s="14" t="s">
        <v>235</v>
      </c>
      <c r="B180" s="28" t="s">
        <v>237</v>
      </c>
      <c r="C180" s="16">
        <f>C181</f>
        <v>594948137.81</v>
      </c>
      <c r="D180" s="42">
        <f>D181</f>
        <v>630974743</v>
      </c>
      <c r="E180" s="42">
        <f t="shared" si="16"/>
        <v>36026605.19000006</v>
      </c>
      <c r="F180" s="94">
        <f>F181</f>
        <v>1.0605541943918233</v>
      </c>
    </row>
    <row r="181" spans="1:6" s="39" customFormat="1" ht="21.75" customHeight="1">
      <c r="A181" s="8" t="s">
        <v>236</v>
      </c>
      <c r="B181" s="19" t="s">
        <v>238</v>
      </c>
      <c r="C181" s="33">
        <v>594948137.81</v>
      </c>
      <c r="D181" s="33">
        <v>630974743</v>
      </c>
      <c r="E181" s="33">
        <f t="shared" si="16"/>
        <v>36026605.19000006</v>
      </c>
      <c r="F181" s="93">
        <f>D181/C181</f>
        <v>1.0605541943918233</v>
      </c>
    </row>
    <row r="182" spans="1:7" s="39" customFormat="1" ht="24" customHeight="1">
      <c r="A182" s="69" t="s">
        <v>215</v>
      </c>
      <c r="B182" s="73" t="s">
        <v>178</v>
      </c>
      <c r="C182" s="71">
        <f>C187+C194+C192+C183+C185</f>
        <v>46846944.58</v>
      </c>
      <c r="D182" s="71">
        <f>D187+D194+D192+D183+D185</f>
        <v>22322996</v>
      </c>
      <c r="E182" s="71">
        <f>D182-C182</f>
        <v>-24523948.58</v>
      </c>
      <c r="F182" s="91">
        <f>D182/C182</f>
        <v>0.4765091128169367</v>
      </c>
      <c r="G182" s="57"/>
    </row>
    <row r="183" spans="1:6" s="39" customFormat="1" ht="89.25" customHeight="1">
      <c r="A183" s="97" t="s">
        <v>330</v>
      </c>
      <c r="B183" s="28" t="s">
        <v>327</v>
      </c>
      <c r="C183" s="16">
        <f>C184</f>
        <v>41211718.06</v>
      </c>
      <c r="D183" s="16">
        <f>D184</f>
        <v>0</v>
      </c>
      <c r="E183" s="16">
        <f>D183-C183</f>
        <v>-41211718.06</v>
      </c>
      <c r="F183" s="94">
        <f>F184</f>
        <v>0</v>
      </c>
    </row>
    <row r="184" spans="1:6" s="39" customFormat="1" ht="89.25" customHeight="1">
      <c r="A184" s="7" t="s">
        <v>329</v>
      </c>
      <c r="B184" s="27" t="s">
        <v>328</v>
      </c>
      <c r="C184" s="33">
        <v>41211718.06</v>
      </c>
      <c r="D184" s="16">
        <v>0</v>
      </c>
      <c r="E184" s="33">
        <f>D184-C184</f>
        <v>-41211718.06</v>
      </c>
      <c r="F184" s="93">
        <f>D184/C184</f>
        <v>0</v>
      </c>
    </row>
    <row r="185" spans="1:6" s="39" customFormat="1" ht="77.25" customHeight="1">
      <c r="A185" s="97" t="s">
        <v>390</v>
      </c>
      <c r="B185" s="28" t="s">
        <v>393</v>
      </c>
      <c r="C185" s="16">
        <f>C186</f>
        <v>0</v>
      </c>
      <c r="D185" s="16">
        <f>D186</f>
        <v>3548601</v>
      </c>
      <c r="E185" s="16">
        <f>D185-C185</f>
        <v>3548601</v>
      </c>
      <c r="F185" s="94">
        <f>F186</f>
        <v>0</v>
      </c>
    </row>
    <row r="186" spans="1:6" s="39" customFormat="1" ht="69" customHeight="1">
      <c r="A186" s="7" t="s">
        <v>391</v>
      </c>
      <c r="B186" s="27" t="s">
        <v>392</v>
      </c>
      <c r="C186" s="33">
        <v>0</v>
      </c>
      <c r="D186" s="16">
        <v>3548601</v>
      </c>
      <c r="E186" s="33">
        <f>D186-C186</f>
        <v>3548601</v>
      </c>
      <c r="F186" s="93">
        <v>0</v>
      </c>
    </row>
    <row r="187" spans="1:6" s="78" customFormat="1" ht="38.25">
      <c r="A187" s="14" t="s">
        <v>278</v>
      </c>
      <c r="B187" s="28" t="s">
        <v>279</v>
      </c>
      <c r="C187" s="16">
        <f>C188</f>
        <v>0</v>
      </c>
      <c r="D187" s="16">
        <f>D188</f>
        <v>1000000</v>
      </c>
      <c r="E187" s="42">
        <f aca="true" t="shared" si="17" ref="E187:E195">D187-C187</f>
        <v>1000000</v>
      </c>
      <c r="F187" s="94">
        <f>F188</f>
        <v>0</v>
      </c>
    </row>
    <row r="188" spans="1:6" s="78" customFormat="1" ht="42" customHeight="1">
      <c r="A188" s="8" t="s">
        <v>280</v>
      </c>
      <c r="B188" s="19" t="s">
        <v>281</v>
      </c>
      <c r="C188" s="18">
        <v>0</v>
      </c>
      <c r="D188" s="16">
        <v>1000000</v>
      </c>
      <c r="E188" s="33">
        <f t="shared" si="17"/>
        <v>1000000</v>
      </c>
      <c r="F188" s="93">
        <v>0</v>
      </c>
    </row>
    <row r="189" spans="1:6" s="39" customFormat="1" ht="28.5" customHeight="1" hidden="1">
      <c r="A189" s="69" t="s">
        <v>216</v>
      </c>
      <c r="B189" s="79" t="s">
        <v>190</v>
      </c>
      <c r="C189" s="71">
        <f>C190</f>
        <v>0</v>
      </c>
      <c r="D189" s="71">
        <f>D190</f>
        <v>0</v>
      </c>
      <c r="E189" s="33">
        <f t="shared" si="17"/>
        <v>0</v>
      </c>
      <c r="F189" s="88">
        <v>0</v>
      </c>
    </row>
    <row r="190" spans="1:6" s="39" customFormat="1" ht="33.75" customHeight="1" hidden="1">
      <c r="A190" s="14" t="s">
        <v>217</v>
      </c>
      <c r="B190" s="28" t="s">
        <v>191</v>
      </c>
      <c r="C190" s="16">
        <f>C191</f>
        <v>0</v>
      </c>
      <c r="D190" s="16">
        <f>D191</f>
        <v>0</v>
      </c>
      <c r="E190" s="33">
        <f t="shared" si="17"/>
        <v>0</v>
      </c>
      <c r="F190" s="65">
        <v>0</v>
      </c>
    </row>
    <row r="191" spans="1:6" s="39" customFormat="1" ht="30.75" customHeight="1" hidden="1">
      <c r="A191" s="8" t="s">
        <v>218</v>
      </c>
      <c r="B191" s="27" t="s">
        <v>191</v>
      </c>
      <c r="C191" s="18">
        <v>0</v>
      </c>
      <c r="D191" s="33">
        <v>0</v>
      </c>
      <c r="E191" s="33">
        <f t="shared" si="17"/>
        <v>0</v>
      </c>
      <c r="F191" s="63">
        <v>0</v>
      </c>
    </row>
    <row r="192" spans="1:6" s="39" customFormat="1" ht="38.25">
      <c r="A192" s="97" t="s">
        <v>326</v>
      </c>
      <c r="B192" s="28" t="s">
        <v>323</v>
      </c>
      <c r="C192" s="16">
        <f>C193</f>
        <v>5000000</v>
      </c>
      <c r="D192" s="16">
        <f>D193</f>
        <v>0</v>
      </c>
      <c r="E192" s="42">
        <f t="shared" si="17"/>
        <v>-5000000</v>
      </c>
      <c r="F192" s="94">
        <f>F193</f>
        <v>0</v>
      </c>
    </row>
    <row r="193" spans="1:6" s="39" customFormat="1" ht="38.25">
      <c r="A193" s="7" t="s">
        <v>325</v>
      </c>
      <c r="B193" s="27" t="s">
        <v>324</v>
      </c>
      <c r="C193" s="33">
        <v>5000000</v>
      </c>
      <c r="D193" s="16">
        <v>0</v>
      </c>
      <c r="E193" s="33">
        <f t="shared" si="17"/>
        <v>-5000000</v>
      </c>
      <c r="F193" s="93">
        <f>D193/C193</f>
        <v>0</v>
      </c>
    </row>
    <row r="194" spans="1:6" s="39" customFormat="1" ht="30.75" customHeight="1">
      <c r="A194" s="14" t="s">
        <v>309</v>
      </c>
      <c r="B194" s="28" t="s">
        <v>310</v>
      </c>
      <c r="C194" s="16">
        <f>C195</f>
        <v>635226.52</v>
      </c>
      <c r="D194" s="16">
        <f>D195</f>
        <v>17774395</v>
      </c>
      <c r="E194" s="42">
        <f t="shared" si="17"/>
        <v>17139168.48</v>
      </c>
      <c r="F194" s="94">
        <f>F195</f>
        <v>27.98119165427791</v>
      </c>
    </row>
    <row r="195" spans="1:6" s="39" customFormat="1" ht="30.75" customHeight="1">
      <c r="A195" s="8" t="s">
        <v>311</v>
      </c>
      <c r="B195" s="19" t="s">
        <v>312</v>
      </c>
      <c r="C195" s="33">
        <v>635226.52</v>
      </c>
      <c r="D195" s="18">
        <v>17774395</v>
      </c>
      <c r="E195" s="33">
        <f t="shared" si="17"/>
        <v>17139168.48</v>
      </c>
      <c r="F195" s="93">
        <f>D195/C195</f>
        <v>27.98119165427791</v>
      </c>
    </row>
    <row r="196" spans="1:6" s="39" customFormat="1" ht="31.5" customHeight="1">
      <c r="A196" s="69" t="s">
        <v>332</v>
      </c>
      <c r="B196" s="79" t="s">
        <v>190</v>
      </c>
      <c r="C196" s="71">
        <f>C197</f>
        <v>6874604.93</v>
      </c>
      <c r="D196" s="71">
        <f>D197</f>
        <v>0</v>
      </c>
      <c r="E196" s="71">
        <f aca="true" t="shared" si="18" ref="E196:E207">D196-C196</f>
        <v>-6874604.93</v>
      </c>
      <c r="F196" s="88">
        <v>0</v>
      </c>
    </row>
    <row r="197" spans="1:6" s="39" customFormat="1" ht="30.75" customHeight="1">
      <c r="A197" s="97" t="s">
        <v>333</v>
      </c>
      <c r="B197" s="28" t="s">
        <v>191</v>
      </c>
      <c r="C197" s="42">
        <f>C198</f>
        <v>6874604.93</v>
      </c>
      <c r="D197" s="42">
        <f>D198</f>
        <v>0</v>
      </c>
      <c r="E197" s="42">
        <f t="shared" si="18"/>
        <v>-6874604.93</v>
      </c>
      <c r="F197" s="65">
        <v>0</v>
      </c>
    </row>
    <row r="198" spans="1:6" s="39" customFormat="1" ht="30.75" customHeight="1">
      <c r="A198" s="37" t="s">
        <v>331</v>
      </c>
      <c r="B198" s="27" t="s">
        <v>191</v>
      </c>
      <c r="C198" s="33">
        <v>6874604.93</v>
      </c>
      <c r="D198" s="18">
        <v>0</v>
      </c>
      <c r="E198" s="33">
        <f t="shared" si="18"/>
        <v>-6874604.93</v>
      </c>
      <c r="F198" s="93">
        <v>0</v>
      </c>
    </row>
    <row r="199" spans="1:6" ht="69" customHeight="1">
      <c r="A199" s="69" t="s">
        <v>179</v>
      </c>
      <c r="B199" s="79" t="s">
        <v>180</v>
      </c>
      <c r="C199" s="71">
        <f>C200</f>
        <v>8848.189999999999</v>
      </c>
      <c r="D199" s="71">
        <f>D200</f>
        <v>3875.29</v>
      </c>
      <c r="E199" s="71">
        <f t="shared" si="18"/>
        <v>-4972.899999999999</v>
      </c>
      <c r="F199" s="88">
        <f>D199/C199</f>
        <v>0.43797545034634205</v>
      </c>
    </row>
    <row r="200" spans="1:6" ht="40.5" customHeight="1">
      <c r="A200" s="41" t="s">
        <v>219</v>
      </c>
      <c r="B200" s="80" t="s">
        <v>181</v>
      </c>
      <c r="C200" s="42">
        <f>C201</f>
        <v>8848.189999999999</v>
      </c>
      <c r="D200" s="42">
        <f>D201</f>
        <v>3875.29</v>
      </c>
      <c r="E200" s="42">
        <f t="shared" si="18"/>
        <v>-4972.899999999999</v>
      </c>
      <c r="F200" s="65">
        <f>D200/C200</f>
        <v>0.43797545034634205</v>
      </c>
    </row>
    <row r="201" spans="1:6" ht="30.75" customHeight="1">
      <c r="A201" s="37" t="s">
        <v>220</v>
      </c>
      <c r="B201" s="38" t="s">
        <v>182</v>
      </c>
      <c r="C201" s="33">
        <f>C202+C203</f>
        <v>8848.189999999999</v>
      </c>
      <c r="D201" s="33">
        <f>D202+D203</f>
        <v>3875.29</v>
      </c>
      <c r="E201" s="33">
        <f t="shared" si="18"/>
        <v>-4972.899999999999</v>
      </c>
      <c r="F201" s="63">
        <f>D201/C201</f>
        <v>0.43797545034634205</v>
      </c>
    </row>
    <row r="202" spans="1:6" s="22" customFormat="1" ht="47.25" customHeight="1">
      <c r="A202" s="8" t="s">
        <v>221</v>
      </c>
      <c r="B202" s="27" t="s">
        <v>183</v>
      </c>
      <c r="C202" s="33">
        <v>8807.31</v>
      </c>
      <c r="D202" s="18">
        <v>0.14</v>
      </c>
      <c r="E202" s="18">
        <f t="shared" si="18"/>
        <v>-8807.17</v>
      </c>
      <c r="F202" s="63">
        <f>D202/C202</f>
        <v>1.5895886485203772E-05</v>
      </c>
    </row>
    <row r="203" spans="1:6" s="22" customFormat="1" ht="47.25" customHeight="1">
      <c r="A203" s="8" t="s">
        <v>313</v>
      </c>
      <c r="B203" s="27" t="s">
        <v>314</v>
      </c>
      <c r="C203" s="33">
        <v>40.88</v>
      </c>
      <c r="D203" s="18">
        <v>3875.15</v>
      </c>
      <c r="E203" s="18">
        <f t="shared" si="18"/>
        <v>3834.27</v>
      </c>
      <c r="F203" s="63">
        <f>D203/C203</f>
        <v>94.79329745596868</v>
      </c>
    </row>
    <row r="204" spans="1:6" ht="42.75" customHeight="1">
      <c r="A204" s="69" t="s">
        <v>222</v>
      </c>
      <c r="B204" s="79" t="s">
        <v>184</v>
      </c>
      <c r="C204" s="71">
        <f>C206</f>
        <v>-109287.42</v>
      </c>
      <c r="D204" s="71">
        <f>D206</f>
        <v>-103857.27</v>
      </c>
      <c r="E204" s="71">
        <f t="shared" si="18"/>
        <v>5430.149999999994</v>
      </c>
      <c r="F204" s="88">
        <v>0</v>
      </c>
    </row>
    <row r="205" spans="1:6" ht="55.5" customHeight="1">
      <c r="A205" s="37" t="s">
        <v>223</v>
      </c>
      <c r="B205" s="38" t="s">
        <v>185</v>
      </c>
      <c r="C205" s="33">
        <f>C206</f>
        <v>-109287.42</v>
      </c>
      <c r="D205" s="33">
        <f>D206</f>
        <v>-103857.27</v>
      </c>
      <c r="E205" s="33">
        <f t="shared" si="18"/>
        <v>5430.149999999994</v>
      </c>
      <c r="F205" s="63">
        <f>D205/C205</f>
        <v>0.9503131284460737</v>
      </c>
    </row>
    <row r="206" spans="1:6" ht="58.5" customHeight="1">
      <c r="A206" s="8" t="s">
        <v>224</v>
      </c>
      <c r="B206" s="27" t="s">
        <v>186</v>
      </c>
      <c r="C206" s="33">
        <v>-109287.42</v>
      </c>
      <c r="D206" s="18">
        <v>-103857.27</v>
      </c>
      <c r="E206" s="33">
        <f t="shared" si="18"/>
        <v>5430.149999999994</v>
      </c>
      <c r="F206" s="63">
        <f>D206/C206</f>
        <v>0.9503131284460737</v>
      </c>
    </row>
    <row r="207" spans="1:6" s="78" customFormat="1" ht="27" customHeight="1">
      <c r="A207" s="81" t="s">
        <v>187</v>
      </c>
      <c r="B207" s="82"/>
      <c r="C207" s="83">
        <f>C10+C139</f>
        <v>1860033334.77</v>
      </c>
      <c r="D207" s="83">
        <f>D10+D139</f>
        <v>1979317326.46</v>
      </c>
      <c r="E207" s="83">
        <f t="shared" si="18"/>
        <v>119283991.69000006</v>
      </c>
      <c r="F207" s="92">
        <f>D207/C207</f>
        <v>1.064130028994749</v>
      </c>
    </row>
    <row r="209" spans="1:6" ht="23.25" customHeight="1">
      <c r="A209" s="107" t="s">
        <v>353</v>
      </c>
      <c r="B209" s="107"/>
      <c r="C209" s="107"/>
      <c r="D209" s="107"/>
      <c r="E209" s="107"/>
      <c r="F209" s="107"/>
    </row>
    <row r="210" spans="3:4" ht="12.75">
      <c r="C210" s="12"/>
      <c r="D210" s="12"/>
    </row>
    <row r="211" spans="3:4" ht="12.75">
      <c r="C211" s="12"/>
      <c r="D211" s="12"/>
    </row>
    <row r="212" ht="12.75">
      <c r="C212" s="12"/>
    </row>
  </sheetData>
  <sheetProtection/>
  <mergeCells count="6">
    <mergeCell ref="A6:E6"/>
    <mergeCell ref="B1:C1"/>
    <mergeCell ref="B2:C2"/>
    <mergeCell ref="B3:C3"/>
    <mergeCell ref="A4:F4"/>
    <mergeCell ref="A209:F209"/>
  </mergeCells>
  <printOptions horizontalCentered="1"/>
  <pageMargins left="0.2362204724409449" right="0.2362204724409449" top="0.21" bottom="0.15748031496062992" header="0.1968503937007874" footer="0.1574803149606299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SNEG</dc:creator>
  <cp:keywords/>
  <dc:description/>
  <cp:lastModifiedBy>KhisamovaEA</cp:lastModifiedBy>
  <cp:lastPrinted>2020-08-27T11:24:37Z</cp:lastPrinted>
  <dcterms:created xsi:type="dcterms:W3CDTF">2003-08-14T15:25:08Z</dcterms:created>
  <dcterms:modified xsi:type="dcterms:W3CDTF">2020-10-13T11:39:30Z</dcterms:modified>
  <cp:category/>
  <cp:version/>
  <cp:contentType/>
  <cp:contentStatus/>
</cp:coreProperties>
</file>