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на 01.04.2020" sheetId="1" r:id="rId1"/>
  </sheets>
  <definedNames>
    <definedName name="_xlnm.Print_Titles" localSheetId="0">'на 01.04.2020'!$6:$7</definedName>
    <definedName name="_xlnm.Print_Area" localSheetId="0">'на 01.04.2020'!$A$1:$F$109</definedName>
  </definedNames>
  <calcPr fullCalcOnLoad="1"/>
</workbook>
</file>

<file path=xl/sharedStrings.xml><?xml version="1.0" encoding="utf-8"?>
<sst xmlns="http://schemas.openxmlformats.org/spreadsheetml/2006/main" count="313" uniqueCount="306">
  <si>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</si>
  <si>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</si>
  <si>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</si>
  <si>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</si>
  <si>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</si>
  <si>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</si>
  <si>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</si>
  <si>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</si>
  <si>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</si>
  <si>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</si>
  <si>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</si>
  <si>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</si>
  <si>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</si>
  <si>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</si>
  <si>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</si>
  <si>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</si>
  <si>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</si>
  <si>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</si>
  <si>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</si>
  <si>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</si>
  <si>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</si>
  <si>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</si>
  <si>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</si>
  <si>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</si>
  <si>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</si>
  <si>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</si>
  <si>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</si>
  <si>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</si>
  <si>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</si>
  <si>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</si>
  <si>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</si>
  <si>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</si>
  <si>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</si>
  <si>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</si>
  <si>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</si>
  <si>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</si>
  <si>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</si>
  <si>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</si>
  <si>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</si>
  <si>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</si>
  <si>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</si>
  <si>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</si>
  <si>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</si>
  <si>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</si>
  <si>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</si>
  <si>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</si>
  <si>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</si>
  <si>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</si>
  <si>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</si>
  <si>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</si>
  <si>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</si>
  <si>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</si>
  <si>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</si>
  <si>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</si>
  <si>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</si>
  <si>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</si>
  <si>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</si>
  <si>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</si>
  <si>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</si>
  <si>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</si>
  <si>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</si>
  <si>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</si>
  <si>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</si>
  <si>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</si>
  <si>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</si>
  <si>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</si>
  <si>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</si>
  <si>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</si>
  <si>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</si>
  <si>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</si>
  <si>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</si>
  <si>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</si>
  <si>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</si>
  <si>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</si>
  <si>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</si>
  <si>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</si>
  <si>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</si>
  <si>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</si>
  <si>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</si>
  <si>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</si>
  <si>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</si>
  <si>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</si>
  <si>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</si>
  <si>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</si>
  <si>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</si>
  <si>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</si>
  <si>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</si>
  <si>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</si>
  <si>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</si>
  <si>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</si>
  <si>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</si>
  <si>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</si>
  <si>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</si>
  <si>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</si>
  <si>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</si>
  <si>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</si>
  <si>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</si>
  <si>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</si>
  <si>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</si>
  <si>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</si>
  <si>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</si>
  <si>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</si>
  <si>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</si>
  <si>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</si>
  <si>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</si>
  <si>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</si>
  <si>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</si>
  <si>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</si>
  <si>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</si>
  <si>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</si>
  <si>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</si>
  <si>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</si>
  <si>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</si>
  <si>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</si>
  <si>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</si>
  <si>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</si>
  <si>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</si>
  <si>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</si>
  <si>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</si>
  <si>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</si>
  <si>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</si>
  <si>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</si>
  <si>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</si>
  <si>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</si>
  <si>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</si>
  <si>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</si>
  <si>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</si>
  <si>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</si>
  <si>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</si>
  <si>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</si>
  <si>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</si>
  <si>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</si>
  <si>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</si>
  <si>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</si>
  <si>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</si>
  <si>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</si>
  <si>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</si>
  <si>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</si>
  <si>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</si>
  <si>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</si>
  <si>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</si>
  <si>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</si>
  <si>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</si>
  <si>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</si>
  <si>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</si>
  <si>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</si>
  <si>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</si>
  <si>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</si>
  <si>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</si>
  <si>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</si>
  <si>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</si>
  <si>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</si>
  <si>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</si>
  <si>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</si>
  <si>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</si>
  <si>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</si>
  <si>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000 1 12 01042 01 0000 120</t>
  </si>
  <si>
    <t xml:space="preserve">Плата за размещение твердых коммунальных отходов </t>
  </si>
  <si>
    <t>Отклонение от плана                                                                          (стр.3-стр.4)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</si>
  <si>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</si>
  <si>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</si>
  <si>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</si>
  <si>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</si>
  <si>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</si>
  <si>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</si>
  <si>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</si>
  <si>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</si>
  <si>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</si>
  <si>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</si>
  <si>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</si>
  <si>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</si>
  <si>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</si>
  <si>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</si>
  <si>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</si>
  <si>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</si>
  <si>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</si>
  <si>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</si>
  <si>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</si>
  <si>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</si>
  <si>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</si>
  <si>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</si>
  <si>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</si>
  <si>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</si>
  <si>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</si>
  <si>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</si>
  <si>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</si>
  <si>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</si>
  <si>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</si>
  <si>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</si>
  <si>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</si>
  <si>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</si>
  <si>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</si>
  <si>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</si>
  <si>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Прочие безвозмездные поступления</t>
  </si>
  <si>
    <t>Прочие безвозмездные поступления в бюджеты городских округов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</si>
  <si>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</si>
  <si>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</si>
  <si>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</si>
  <si>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</si>
  <si>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</si>
  <si>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000 2 02 15002 00 0000 150</t>
  </si>
  <si>
    <t>000 2 02 15002 04 0000 150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</si>
  <si>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</si>
  <si>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</si>
  <si>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</si>
  <si>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000 2 02 20041 00 0000 150</t>
  </si>
  <si>
    <t>000 2 02 20041 04 0000 150</t>
  </si>
  <si>
    <t>000 2 02 25027 00 0000 150</t>
  </si>
  <si>
    <t>000 2 02 25027 04 0000 150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</si>
  <si>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</si>
  <si>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</si>
  <si>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</si>
  <si>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</si>
  <si>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</si>
  <si>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</si>
  <si>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</si>
  <si>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</si>
  <si>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</si>
  <si>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</si>
  <si>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000 2 07 00000 00 0000 150</t>
  </si>
  <si>
    <t>000 2 07 04000 04 0000 150</t>
  </si>
  <si>
    <t>000 2 07 04050 04 0000 150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</si>
  <si>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</si>
  <si>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</si>
  <si>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</si>
  <si>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</si>
  <si>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</si>
  <si>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</si>
  <si>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</si>
  <si>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</si>
  <si>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</si>
  <si>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</si>
  <si>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</si>
  <si>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</si>
  <si>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</si>
  <si>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</si>
  <si>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</si>
  <si>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</si>
  <si>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</si>
  <si>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</si>
  <si>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</si>
  <si>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</si>
  <si>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Анализ поступления доходов местного бюджета ЗАТО Александровск по состоянию на 01.04.2020 г.</t>
  </si>
  <si>
    <t>Утверждено решением Совета депутатов от 17.12.2019 г. № 77</t>
  </si>
  <si>
    <t>Исполнение по состоянию на 01.04.2020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</si>
  <si>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</si>
  <si>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000 1 16 01000 01 0000 140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</si>
  <si>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</si>
  <si>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</si>
  <si>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</si>
  <si>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>000 1 16 01053 01 0000 140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</si>
  <si>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</si>
  <si>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</si>
  <si>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</si>
  <si>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</si>
  <si>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</si>
  <si>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000 1 16 01120 01 0000 140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</si>
  <si>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
</t>
  </si>
  <si>
    <t>000 1 16 01123 01 0000 140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</si>
  <si>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</si>
  <si>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</si>
  <si>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</si>
  <si>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000 1 16 01203 01 0000 140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</si>
  <si>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</si>
  <si>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000 1 16 07090 00 0000 140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</si>
  <si>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</si>
  <si>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>000 1 16 07090 04 0000 140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</si>
  <si>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</si>
  <si>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000 1 16 10000 00 0000 140</t>
  </si>
  <si>
    <t xml:space="preserve">Платежи в целях возмещения причиненного ущерба (убытков)
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</si>
  <si>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</si>
  <si>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</si>
  <si>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</si>
  <si>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</si>
  <si>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</si>
  <si>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</si>
  <si>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000 2 02 20077 00 0000 150</t>
  </si>
  <si>
    <t>000 2 02 20077 04 0000 150</t>
  </si>
  <si>
    <t>000 2 02 25169 00 0000 150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</si>
  <si>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</si>
  <si>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</si>
  <si>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</si>
  <si>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</si>
  <si>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</si>
  <si>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</si>
  <si>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</si>
  <si>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000 2 02 45453 00 0000 150</t>
  </si>
  <si>
    <t>Межбюджетные трансферты, передаваемые бюджетам на создание виртуальных концертных залов</t>
  </si>
  <si>
    <t>000 2 02 45453 04 0000 150</t>
  </si>
  <si>
    <t>Межбюджетные трансферты, передаваемые бюджетам городских округов на создание виртуальных концертных залов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</si>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</sst>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0.0%"/>
  </numFmts>
  <fonts count="3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6" fillId="25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vertical="top" wrapText="1"/>
    </xf>
    <xf numFmtId="0" fontId="22" fillId="25" borderId="10" xfId="0" applyFont="1" applyFill="1" applyBorder="1" applyAlignment="1">
      <alignment horizontal="center" vertical="center" wrapText="1"/>
    </xf>
    <xf numFmtId="4" fontId="22" fillId="25" borderId="11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66"/>
  <sheetViews>
    <sheetView tabSelected="1" workbookViewId="0" topLeftCell="A1">
      <selection activeCell="D83" sqref="D83:D85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9.125" style="2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93"/>
      <c r="C1" s="93"/>
      <c r="D1" s="4"/>
      <c r="E1" s="4"/>
      <c r="F1" s="4"/>
    </row>
    <row r="2" spans="2:6" ht="7.5" customHeight="1">
      <c r="B2" s="93"/>
      <c r="C2" s="93"/>
      <c r="D2" s="4"/>
      <c r="E2" s="4"/>
      <c r="F2" s="4"/>
    </row>
    <row r="3" spans="2:6" ht="12.75" hidden="1">
      <c r="B3" s="93"/>
      <c r="C3" s="93"/>
      <c r="D3" s="4"/>
      <c r="E3" s="4"/>
      <c r="F3" s="4"/>
    </row>
    <row r="4" spans="1:6" ht="32.25" customHeight="1">
      <c r="A4" s="94" t="s">
        <v>242</v>
      </c>
      <c r="B4" s="94"/>
      <c r="C4" s="94"/>
      <c r="D4" s="94"/>
      <c r="E4" s="94"/>
      <c r="F4" s="94"/>
    </row>
    <row r="5" spans="2:6" ht="12.75">
      <c r="B5" s="3"/>
      <c r="D5" s="12"/>
      <c r="E5" s="12"/>
      <c r="F5" s="12"/>
    </row>
    <row r="6" spans="1:9" ht="12" customHeight="1">
      <c r="A6" s="92"/>
      <c r="B6" s="92"/>
      <c r="C6" s="92"/>
      <c r="D6" s="92"/>
      <c r="E6" s="92"/>
      <c r="F6" s="56"/>
      <c r="I6" s="4"/>
    </row>
    <row r="7" spans="3:6" ht="12.75" hidden="1">
      <c r="C7" s="6"/>
      <c r="D7" s="55"/>
      <c r="E7" s="55"/>
      <c r="F7" s="55"/>
    </row>
    <row r="8" spans="1:8" ht="57" customHeight="1">
      <c r="A8" s="7" t="s">
        <v>87</v>
      </c>
      <c r="B8" s="8" t="s">
        <v>88</v>
      </c>
      <c r="C8" s="1" t="s">
        <v>243</v>
      </c>
      <c r="D8" s="1" t="s">
        <v>244</v>
      </c>
      <c r="E8" s="1" t="s">
        <v>158</v>
      </c>
      <c r="F8" s="1" t="s">
        <v>159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89</v>
      </c>
      <c r="B10" s="35" t="s">
        <v>90</v>
      </c>
      <c r="C10" s="36">
        <f>C11+C51</f>
        <v>923767918.61</v>
      </c>
      <c r="D10" s="36">
        <f>D11+D51</f>
        <v>182130899.48</v>
      </c>
      <c r="E10" s="36">
        <f>E11+E51</f>
        <v>741637019.1299999</v>
      </c>
      <c r="F10" s="58">
        <f>D10/C10</f>
        <v>0.19716088403898419</v>
      </c>
      <c r="H10" s="4"/>
    </row>
    <row r="11" spans="1:6" ht="13.5">
      <c r="A11" s="29"/>
      <c r="B11" s="30" t="s">
        <v>91</v>
      </c>
      <c r="C11" s="31">
        <f>C13+C24+C38+C46+C18</f>
        <v>791169702</v>
      </c>
      <c r="D11" s="31">
        <f>D13+D24+D38+D46+D18</f>
        <v>158185626.79</v>
      </c>
      <c r="E11" s="31">
        <f>E13+E24+E38+E46+E18</f>
        <v>632984075.2099999</v>
      </c>
      <c r="F11" s="59">
        <f>D11/C11</f>
        <v>0.19993893394820622</v>
      </c>
    </row>
    <row r="12" spans="1:6" ht="12.75">
      <c r="A12" s="10"/>
      <c r="B12" s="13" t="s">
        <v>92</v>
      </c>
      <c r="C12" s="11"/>
      <c r="D12" s="11"/>
      <c r="E12" s="11"/>
      <c r="F12" s="60"/>
    </row>
    <row r="13" spans="1:6" ht="12.75">
      <c r="A13" s="43" t="s">
        <v>93</v>
      </c>
      <c r="B13" s="44" t="s">
        <v>94</v>
      </c>
      <c r="C13" s="45">
        <f>C14</f>
        <v>703737100</v>
      </c>
      <c r="D13" s="45">
        <f>D14</f>
        <v>140460136.02</v>
      </c>
      <c r="E13" s="45">
        <f>E14</f>
        <v>563276963.9799999</v>
      </c>
      <c r="F13" s="61">
        <f aca="true" t="shared" si="0" ref="F13:F22">D13/C13</f>
        <v>0.19959177371777048</v>
      </c>
    </row>
    <row r="14" spans="1:6" ht="12.75">
      <c r="A14" s="14" t="s">
        <v>95</v>
      </c>
      <c r="B14" s="15" t="s">
        <v>96</v>
      </c>
      <c r="C14" s="16">
        <f>C15+C16+C17</f>
        <v>703737100</v>
      </c>
      <c r="D14" s="16">
        <f>D15+D16+D17</f>
        <v>140460136.02</v>
      </c>
      <c r="E14" s="16">
        <f>E15+E16+E17</f>
        <v>563276963.9799999</v>
      </c>
      <c r="F14" s="62">
        <f t="shared" si="0"/>
        <v>0.19959177371777048</v>
      </c>
    </row>
    <row r="15" spans="1:6" ht="79.5">
      <c r="A15" s="8" t="s">
        <v>28</v>
      </c>
      <c r="B15" s="17" t="s">
        <v>111</v>
      </c>
      <c r="C15" s="33">
        <v>702089100</v>
      </c>
      <c r="D15" s="33">
        <v>140193043.49</v>
      </c>
      <c r="E15" s="33">
        <f>C15-D15</f>
        <v>561896056.51</v>
      </c>
      <c r="F15" s="63">
        <f t="shared" si="0"/>
        <v>0.19967984617621895</v>
      </c>
    </row>
    <row r="16" spans="1:6" ht="114.75">
      <c r="A16" s="8" t="s">
        <v>29</v>
      </c>
      <c r="B16" s="19" t="s">
        <v>30</v>
      </c>
      <c r="C16" s="33">
        <v>577000</v>
      </c>
      <c r="D16" s="33">
        <v>83647.45</v>
      </c>
      <c r="E16" s="33">
        <f>C16-D16</f>
        <v>493352.55</v>
      </c>
      <c r="F16" s="63">
        <f t="shared" si="0"/>
        <v>0.14496958405545926</v>
      </c>
    </row>
    <row r="17" spans="1:6" ht="51">
      <c r="A17" s="37" t="s">
        <v>31</v>
      </c>
      <c r="B17" s="38" t="s">
        <v>32</v>
      </c>
      <c r="C17" s="33">
        <v>1071000</v>
      </c>
      <c r="D17" s="33">
        <v>183445.08</v>
      </c>
      <c r="E17" s="33">
        <f>C17-D17</f>
        <v>887554.92</v>
      </c>
      <c r="F17" s="63">
        <f t="shared" si="0"/>
        <v>0.17128392156862743</v>
      </c>
    </row>
    <row r="18" spans="1:6" ht="25.5">
      <c r="A18" s="43" t="s">
        <v>33</v>
      </c>
      <c r="B18" s="46" t="s">
        <v>34</v>
      </c>
      <c r="C18" s="45">
        <f>C19</f>
        <v>7773602</v>
      </c>
      <c r="D18" s="45">
        <f>D19</f>
        <v>1884614.4200000002</v>
      </c>
      <c r="E18" s="45">
        <f>E19</f>
        <v>5888987.58</v>
      </c>
      <c r="F18" s="61">
        <f t="shared" si="0"/>
        <v>0.24243772963936155</v>
      </c>
    </row>
    <row r="19" spans="1:6" ht="38.25">
      <c r="A19" s="14" t="s">
        <v>35</v>
      </c>
      <c r="B19" s="20" t="s">
        <v>36</v>
      </c>
      <c r="C19" s="16">
        <f>C20+C21+C22+C23</f>
        <v>7773602</v>
      </c>
      <c r="D19" s="42">
        <f>D20+D21+D22+D23</f>
        <v>1884614.4200000002</v>
      </c>
      <c r="E19" s="16">
        <f>E20+E21+E22+E23</f>
        <v>5888987.58</v>
      </c>
      <c r="F19" s="62">
        <f t="shared" si="0"/>
        <v>0.24243772963936155</v>
      </c>
    </row>
    <row r="20" spans="1:8" s="39" customFormat="1" ht="119.25" customHeight="1">
      <c r="A20" s="37" t="s">
        <v>148</v>
      </c>
      <c r="B20" s="38" t="s">
        <v>152</v>
      </c>
      <c r="C20" s="33">
        <v>2816941</v>
      </c>
      <c r="D20" s="33">
        <v>855276.37</v>
      </c>
      <c r="E20" s="33">
        <f>C20-D20</f>
        <v>1961664.63</v>
      </c>
      <c r="F20" s="63">
        <f t="shared" si="0"/>
        <v>0.3036188439871478</v>
      </c>
      <c r="H20" s="57"/>
    </row>
    <row r="21" spans="1:8" s="39" customFormat="1" ht="134.25" customHeight="1">
      <c r="A21" s="37" t="s">
        <v>149</v>
      </c>
      <c r="B21" s="38" t="s">
        <v>153</v>
      </c>
      <c r="C21" s="33">
        <v>18600</v>
      </c>
      <c r="D21" s="33">
        <v>5575.52</v>
      </c>
      <c r="E21" s="33">
        <f>C21-D21</f>
        <v>13024.48</v>
      </c>
      <c r="F21" s="63">
        <f t="shared" si="0"/>
        <v>0.2997591397849463</v>
      </c>
      <c r="H21" s="57"/>
    </row>
    <row r="22" spans="1:11" s="39" customFormat="1" ht="120.75" customHeight="1">
      <c r="A22" s="37" t="s">
        <v>150</v>
      </c>
      <c r="B22" s="38" t="s">
        <v>154</v>
      </c>
      <c r="C22" s="33">
        <v>4938061</v>
      </c>
      <c r="D22" s="33">
        <v>1200425.87</v>
      </c>
      <c r="E22" s="33">
        <f>C22-D22</f>
        <v>3737635.13</v>
      </c>
      <c r="F22" s="63">
        <f t="shared" si="0"/>
        <v>0.24309660613751027</v>
      </c>
      <c r="K22" s="57"/>
    </row>
    <row r="23" spans="1:6" ht="119.25" customHeight="1">
      <c r="A23" s="8" t="s">
        <v>151</v>
      </c>
      <c r="B23" s="19" t="s">
        <v>155</v>
      </c>
      <c r="C23" s="33">
        <v>0</v>
      </c>
      <c r="D23" s="33">
        <v>-176663.34</v>
      </c>
      <c r="E23" s="33">
        <f>C23-D23</f>
        <v>176663.34</v>
      </c>
      <c r="F23" s="63" t="s">
        <v>147</v>
      </c>
    </row>
    <row r="24" spans="1:6" ht="12.75">
      <c r="A24" s="43" t="s">
        <v>97</v>
      </c>
      <c r="B24" s="44" t="s">
        <v>98</v>
      </c>
      <c r="C24" s="45">
        <f>C25+C33+C37</f>
        <v>52194000</v>
      </c>
      <c r="D24" s="45">
        <f>D25+D33+D37</f>
        <v>11345277.89</v>
      </c>
      <c r="E24" s="45">
        <f>E25+E33+E37</f>
        <v>40848722.11</v>
      </c>
      <c r="F24" s="61">
        <f aca="true" t="shared" si="1" ref="F24:F32">D24/C24</f>
        <v>0.21736747308119708</v>
      </c>
    </row>
    <row r="25" spans="1:6" ht="25.5">
      <c r="A25" s="14" t="s">
        <v>99</v>
      </c>
      <c r="B25" s="21" t="s">
        <v>100</v>
      </c>
      <c r="C25" s="16">
        <f>C26+C29+C32</f>
        <v>36654000</v>
      </c>
      <c r="D25" s="42">
        <f>D26+D29+D32</f>
        <v>7986095.48</v>
      </c>
      <c r="E25" s="16">
        <f>E26+E29+E32</f>
        <v>28667904.52</v>
      </c>
      <c r="F25" s="62">
        <f t="shared" si="1"/>
        <v>0.21787787090085667</v>
      </c>
    </row>
    <row r="26" spans="1:6" ht="38.25">
      <c r="A26" s="8" t="s">
        <v>37</v>
      </c>
      <c r="B26" s="19" t="s">
        <v>38</v>
      </c>
      <c r="C26" s="18">
        <f>C27+C28</f>
        <v>20097000</v>
      </c>
      <c r="D26" s="33">
        <f>D27+D28</f>
        <v>4166295.99</v>
      </c>
      <c r="E26" s="18">
        <f>E27+E28</f>
        <v>15930704.01</v>
      </c>
      <c r="F26" s="64">
        <f t="shared" si="1"/>
        <v>0.20730934915659055</v>
      </c>
    </row>
    <row r="27" spans="1:10" ht="38.25">
      <c r="A27" s="8" t="s">
        <v>39</v>
      </c>
      <c r="B27" s="19" t="s">
        <v>38</v>
      </c>
      <c r="C27" s="18">
        <v>20096000</v>
      </c>
      <c r="D27" s="33">
        <v>4166295.99</v>
      </c>
      <c r="E27" s="33">
        <f>C27-D27</f>
        <v>15929704.01</v>
      </c>
      <c r="F27" s="64">
        <f t="shared" si="1"/>
        <v>0.2073196651074841</v>
      </c>
      <c r="J27" s="4"/>
    </row>
    <row r="28" spans="1:10" ht="51">
      <c r="A28" s="8" t="s">
        <v>112</v>
      </c>
      <c r="B28" s="19" t="s">
        <v>113</v>
      </c>
      <c r="C28" s="18">
        <v>1000</v>
      </c>
      <c r="D28" s="33">
        <v>0</v>
      </c>
      <c r="E28" s="33">
        <f>C28-D28</f>
        <v>1000</v>
      </c>
      <c r="F28" s="64">
        <f t="shared" si="1"/>
        <v>0</v>
      </c>
      <c r="J28" s="4"/>
    </row>
    <row r="29" spans="1:10" ht="38.25">
      <c r="A29" s="8" t="s">
        <v>40</v>
      </c>
      <c r="B29" s="19" t="s">
        <v>41</v>
      </c>
      <c r="C29" s="18">
        <f>C30+C31</f>
        <v>16545000</v>
      </c>
      <c r="D29" s="33">
        <f>D30+D31</f>
        <v>3819799.49</v>
      </c>
      <c r="E29" s="33">
        <f>E30+E31</f>
        <v>12725200.51</v>
      </c>
      <c r="F29" s="64">
        <f t="shared" si="1"/>
        <v>0.23087334481716532</v>
      </c>
      <c r="J29" s="4"/>
    </row>
    <row r="30" spans="1:10" ht="65.25" customHeight="1">
      <c r="A30" s="8" t="s">
        <v>42</v>
      </c>
      <c r="B30" s="19" t="s">
        <v>245</v>
      </c>
      <c r="C30" s="18">
        <v>16545000</v>
      </c>
      <c r="D30" s="33">
        <v>3819799.49</v>
      </c>
      <c r="E30" s="33">
        <f>C30-D30</f>
        <v>12725200.51</v>
      </c>
      <c r="F30" s="64">
        <f t="shared" si="1"/>
        <v>0.23087334481716532</v>
      </c>
      <c r="J30" s="4"/>
    </row>
    <row r="31" spans="1:10" ht="63.75" hidden="1">
      <c r="A31" s="8" t="s">
        <v>115</v>
      </c>
      <c r="B31" s="19" t="s">
        <v>114</v>
      </c>
      <c r="C31" s="18">
        <v>0</v>
      </c>
      <c r="D31" s="33">
        <v>0</v>
      </c>
      <c r="E31" s="33">
        <f>C31-D31</f>
        <v>0</v>
      </c>
      <c r="F31" s="64" t="e">
        <f t="shared" si="1"/>
        <v>#DIV/0!</v>
      </c>
      <c r="J31" s="4"/>
    </row>
    <row r="32" spans="1:10" ht="38.25">
      <c r="A32" s="8" t="s">
        <v>43</v>
      </c>
      <c r="B32" s="19" t="s">
        <v>143</v>
      </c>
      <c r="C32" s="18">
        <v>12000</v>
      </c>
      <c r="D32" s="33">
        <v>0</v>
      </c>
      <c r="E32" s="33">
        <f>C32-D32</f>
        <v>12000</v>
      </c>
      <c r="F32" s="64">
        <f t="shared" si="1"/>
        <v>0</v>
      </c>
      <c r="J32" s="4"/>
    </row>
    <row r="33" spans="1:10" s="22" customFormat="1" ht="25.5">
      <c r="A33" s="14" t="s">
        <v>101</v>
      </c>
      <c r="B33" s="21" t="s">
        <v>102</v>
      </c>
      <c r="C33" s="16">
        <f>C34+C35</f>
        <v>14787000</v>
      </c>
      <c r="D33" s="42">
        <f>D34+D35</f>
        <v>3087136.71</v>
      </c>
      <c r="E33" s="42">
        <f>E34+E35</f>
        <v>11699863.29</v>
      </c>
      <c r="F33" s="65">
        <f aca="true" t="shared" si="2" ref="F33:F45">D33/C33</f>
        <v>0.20877370054777844</v>
      </c>
      <c r="H33" s="2"/>
      <c r="J33" s="4"/>
    </row>
    <row r="34" spans="1:10" s="22" customFormat="1" ht="25.5">
      <c r="A34" s="8" t="s">
        <v>44</v>
      </c>
      <c r="B34" s="19" t="s">
        <v>45</v>
      </c>
      <c r="C34" s="18">
        <v>14787000</v>
      </c>
      <c r="D34" s="33">
        <v>3087136.71</v>
      </c>
      <c r="E34" s="33">
        <f>C34-D34</f>
        <v>11699863.29</v>
      </c>
      <c r="F34" s="63">
        <f t="shared" si="2"/>
        <v>0.20877370054777844</v>
      </c>
      <c r="H34" s="2"/>
      <c r="J34" s="4"/>
    </row>
    <row r="35" spans="1:10" s="22" customFormat="1" ht="38.25" hidden="1">
      <c r="A35" s="8" t="s">
        <v>46</v>
      </c>
      <c r="B35" s="19" t="s">
        <v>47</v>
      </c>
      <c r="C35" s="33"/>
      <c r="D35" s="33"/>
      <c r="E35" s="33">
        <f>C35-D35</f>
        <v>0</v>
      </c>
      <c r="F35" s="63" t="e">
        <f t="shared" si="2"/>
        <v>#DIV/0!</v>
      </c>
      <c r="H35" s="2"/>
      <c r="J35" s="4"/>
    </row>
    <row r="36" spans="1:10" s="22" customFormat="1" ht="25.5">
      <c r="A36" s="14" t="s">
        <v>48</v>
      </c>
      <c r="B36" s="21" t="s">
        <v>49</v>
      </c>
      <c r="C36" s="16">
        <f>C37</f>
        <v>753000</v>
      </c>
      <c r="D36" s="42">
        <f>D37</f>
        <v>272045.7</v>
      </c>
      <c r="E36" s="16">
        <f>E37</f>
        <v>480954.3</v>
      </c>
      <c r="F36" s="62">
        <f t="shared" si="2"/>
        <v>0.3612824701195219</v>
      </c>
      <c r="H36" s="2"/>
      <c r="J36" s="4"/>
    </row>
    <row r="37" spans="1:10" ht="38.25">
      <c r="A37" s="8" t="s">
        <v>103</v>
      </c>
      <c r="B37" s="23" t="s">
        <v>104</v>
      </c>
      <c r="C37" s="18">
        <v>753000</v>
      </c>
      <c r="D37" s="33">
        <v>272045.7</v>
      </c>
      <c r="E37" s="18">
        <f>C37-D37</f>
        <v>480954.3</v>
      </c>
      <c r="F37" s="64">
        <f t="shared" si="2"/>
        <v>0.3612824701195219</v>
      </c>
      <c r="J37" s="4"/>
    </row>
    <row r="38" spans="1:6" ht="12.75">
      <c r="A38" s="43" t="s">
        <v>105</v>
      </c>
      <c r="B38" s="44" t="s">
        <v>106</v>
      </c>
      <c r="C38" s="45">
        <f>C39+C41</f>
        <v>16429000</v>
      </c>
      <c r="D38" s="45">
        <f>D39+D41</f>
        <v>2384203.5100000002</v>
      </c>
      <c r="E38" s="45">
        <f>E39+E41</f>
        <v>14044796.489999998</v>
      </c>
      <c r="F38" s="61">
        <f t="shared" si="2"/>
        <v>0.14512164526142798</v>
      </c>
    </row>
    <row r="39" spans="1:6" ht="12.75">
      <c r="A39" s="14" t="s">
        <v>50</v>
      </c>
      <c r="B39" s="21" t="s">
        <v>51</v>
      </c>
      <c r="C39" s="16">
        <f>C40</f>
        <v>4465000</v>
      </c>
      <c r="D39" s="42">
        <f>D40</f>
        <v>352982.96</v>
      </c>
      <c r="E39" s="42">
        <f>E40</f>
        <v>4112017.04</v>
      </c>
      <c r="F39" s="65">
        <f t="shared" si="2"/>
        <v>0.07905553415453528</v>
      </c>
    </row>
    <row r="40" spans="1:6" ht="51">
      <c r="A40" s="8" t="s">
        <v>107</v>
      </c>
      <c r="B40" s="24" t="s">
        <v>108</v>
      </c>
      <c r="C40" s="18">
        <v>4465000</v>
      </c>
      <c r="D40" s="33">
        <v>352982.96</v>
      </c>
      <c r="E40" s="33">
        <f>C40-D40</f>
        <v>4112017.04</v>
      </c>
      <c r="F40" s="63">
        <f t="shared" si="2"/>
        <v>0.07905553415453528</v>
      </c>
    </row>
    <row r="41" spans="1:6" ht="12.75">
      <c r="A41" s="14" t="s">
        <v>109</v>
      </c>
      <c r="B41" s="21" t="s">
        <v>1</v>
      </c>
      <c r="C41" s="16">
        <f>C42+C44</f>
        <v>11964000</v>
      </c>
      <c r="D41" s="42">
        <f>D42+D44</f>
        <v>2031220.55</v>
      </c>
      <c r="E41" s="16">
        <f>E42+E44</f>
        <v>9932779.45</v>
      </c>
      <c r="F41" s="62">
        <f t="shared" si="2"/>
        <v>0.1697777123035774</v>
      </c>
    </row>
    <row r="42" spans="1:8" ht="12.75">
      <c r="A42" s="37" t="s">
        <v>144</v>
      </c>
      <c r="B42" s="38" t="s">
        <v>126</v>
      </c>
      <c r="C42" s="18">
        <f>C43</f>
        <v>11962000</v>
      </c>
      <c r="D42" s="33">
        <f>D43</f>
        <v>2031214.72</v>
      </c>
      <c r="E42" s="33">
        <f>E43</f>
        <v>9930785.28</v>
      </c>
      <c r="F42" s="63">
        <f t="shared" si="2"/>
        <v>0.16980561110182243</v>
      </c>
      <c r="H42" s="4"/>
    </row>
    <row r="43" spans="1:6" ht="38.25">
      <c r="A43" s="37" t="s">
        <v>127</v>
      </c>
      <c r="B43" s="38" t="s">
        <v>128</v>
      </c>
      <c r="C43" s="33">
        <v>11962000</v>
      </c>
      <c r="D43" s="33">
        <v>2031214.72</v>
      </c>
      <c r="E43" s="33">
        <f>C43-D43</f>
        <v>9930785.28</v>
      </c>
      <c r="F43" s="63">
        <f t="shared" si="2"/>
        <v>0.16980561110182243</v>
      </c>
    </row>
    <row r="44" spans="1:6" ht="12.75">
      <c r="A44" s="37" t="s">
        <v>129</v>
      </c>
      <c r="B44" s="38" t="s">
        <v>130</v>
      </c>
      <c r="C44" s="33">
        <f>C45</f>
        <v>2000</v>
      </c>
      <c r="D44" s="33">
        <f>D45</f>
        <v>5.83</v>
      </c>
      <c r="E44" s="33">
        <f>E45</f>
        <v>1994.17</v>
      </c>
      <c r="F44" s="63">
        <f t="shared" si="2"/>
        <v>0.002915</v>
      </c>
    </row>
    <row r="45" spans="1:6" ht="38.25">
      <c r="A45" s="37" t="s">
        <v>131</v>
      </c>
      <c r="B45" s="38" t="s">
        <v>132</v>
      </c>
      <c r="C45" s="33">
        <v>2000</v>
      </c>
      <c r="D45" s="33">
        <v>5.83</v>
      </c>
      <c r="E45" s="33">
        <f>C45-D45</f>
        <v>1994.17</v>
      </c>
      <c r="F45" s="63">
        <f t="shared" si="2"/>
        <v>0.002915</v>
      </c>
    </row>
    <row r="46" spans="1:6" ht="12.75">
      <c r="A46" s="43" t="s">
        <v>2</v>
      </c>
      <c r="B46" s="44" t="s">
        <v>3</v>
      </c>
      <c r="C46" s="45">
        <f>C47+C49</f>
        <v>11036000</v>
      </c>
      <c r="D46" s="45">
        <f>D47+D49</f>
        <v>2111394.95</v>
      </c>
      <c r="E46" s="45">
        <f>E47+E49</f>
        <v>8924605.05</v>
      </c>
      <c r="F46" s="61">
        <f aca="true" t="shared" si="3" ref="F46:F54">D46/C46</f>
        <v>0.19131886100036247</v>
      </c>
    </row>
    <row r="47" spans="1:6" ht="38.25">
      <c r="A47" s="14" t="s">
        <v>52</v>
      </c>
      <c r="B47" s="20" t="s">
        <v>53</v>
      </c>
      <c r="C47" s="16">
        <f>C48</f>
        <v>11016000</v>
      </c>
      <c r="D47" s="42">
        <f>D48</f>
        <v>2111394.95</v>
      </c>
      <c r="E47" s="16">
        <f>E48</f>
        <v>8904605.05</v>
      </c>
      <c r="F47" s="62">
        <f t="shared" si="3"/>
        <v>0.19166620824255629</v>
      </c>
    </row>
    <row r="48" spans="1:9" ht="51">
      <c r="A48" s="8" t="s">
        <v>54</v>
      </c>
      <c r="B48" s="19" t="s">
        <v>55</v>
      </c>
      <c r="C48" s="18">
        <v>11016000</v>
      </c>
      <c r="D48" s="33">
        <v>2111394.95</v>
      </c>
      <c r="E48" s="18">
        <f>C48-D48</f>
        <v>8904605.05</v>
      </c>
      <c r="F48" s="64">
        <f t="shared" si="3"/>
        <v>0.19166620824255629</v>
      </c>
      <c r="I48" s="4"/>
    </row>
    <row r="49" spans="1:6" ht="38.25">
      <c r="A49" s="14" t="s">
        <v>56</v>
      </c>
      <c r="B49" s="20" t="s">
        <v>57</v>
      </c>
      <c r="C49" s="42">
        <f>C50</f>
        <v>20000</v>
      </c>
      <c r="D49" s="42">
        <f>D50</f>
        <v>0</v>
      </c>
      <c r="E49" s="42">
        <f>E50</f>
        <v>20000</v>
      </c>
      <c r="F49" s="64">
        <f t="shared" si="3"/>
        <v>0</v>
      </c>
    </row>
    <row r="50" spans="1:6" ht="25.5">
      <c r="A50" s="8" t="s">
        <v>58</v>
      </c>
      <c r="B50" s="19" t="s">
        <v>59</v>
      </c>
      <c r="C50" s="33">
        <v>20000</v>
      </c>
      <c r="D50" s="33">
        <v>0</v>
      </c>
      <c r="E50" s="33">
        <f>C50-D50</f>
        <v>20000</v>
      </c>
      <c r="F50" s="64">
        <f t="shared" si="3"/>
        <v>0</v>
      </c>
    </row>
    <row r="51" spans="1:6" ht="13.5">
      <c r="A51" s="29"/>
      <c r="B51" s="32" t="s">
        <v>4</v>
      </c>
      <c r="C51" s="31">
        <f>C52+C66+C73+C82+C86+C108</f>
        <v>132598216.61</v>
      </c>
      <c r="D51" s="31">
        <f>D52+D66+D73+D82+D86+D108</f>
        <v>23945272.690000005</v>
      </c>
      <c r="E51" s="31">
        <f>E52+E66+E73+E82+E86+E108</f>
        <v>108652943.91999999</v>
      </c>
      <c r="F51" s="59">
        <f t="shared" si="3"/>
        <v>0.18058517906336724</v>
      </c>
    </row>
    <row r="52" spans="1:6" ht="38.25">
      <c r="A52" s="47" t="s">
        <v>5</v>
      </c>
      <c r="B52" s="48" t="s">
        <v>6</v>
      </c>
      <c r="C52" s="45">
        <f>C53+C60+C63</f>
        <v>102475355.22999999</v>
      </c>
      <c r="D52" s="45">
        <f>D53+D60+D63</f>
        <v>20045023.28</v>
      </c>
      <c r="E52" s="45">
        <f>E53+E60+E63</f>
        <v>82430331.94999999</v>
      </c>
      <c r="F52" s="61">
        <f t="shared" si="3"/>
        <v>0.19560823414576226</v>
      </c>
    </row>
    <row r="53" spans="1:6" ht="89.25">
      <c r="A53" s="14" t="s">
        <v>7</v>
      </c>
      <c r="B53" s="25" t="s">
        <v>23</v>
      </c>
      <c r="C53" s="16">
        <f>C54+C56+C58</f>
        <v>32913678.55</v>
      </c>
      <c r="D53" s="42">
        <f>D54+D56+D58</f>
        <v>5289142.46</v>
      </c>
      <c r="E53" s="16">
        <f>E54+E56+E58</f>
        <v>27624536.09</v>
      </c>
      <c r="F53" s="62">
        <f t="shared" si="3"/>
        <v>0.1606973967362879</v>
      </c>
    </row>
    <row r="54" spans="1:6" ht="63.75">
      <c r="A54" s="8" t="s">
        <v>60</v>
      </c>
      <c r="B54" s="17" t="s">
        <v>61</v>
      </c>
      <c r="C54" s="18">
        <f>C55</f>
        <v>13319094.8</v>
      </c>
      <c r="D54" s="33">
        <f>D55</f>
        <v>2946646.44</v>
      </c>
      <c r="E54" s="18">
        <f>E55</f>
        <v>10372448.360000001</v>
      </c>
      <c r="F54" s="64">
        <f t="shared" si="3"/>
        <v>0.2212347373636833</v>
      </c>
    </row>
    <row r="55" spans="1:6" s="39" customFormat="1" ht="89.25">
      <c r="A55" s="37" t="s">
        <v>8</v>
      </c>
      <c r="B55" s="53" t="s">
        <v>24</v>
      </c>
      <c r="C55" s="33">
        <v>13319094.8</v>
      </c>
      <c r="D55" s="33">
        <v>2946646.44</v>
      </c>
      <c r="E55" s="33">
        <f>C55-D55</f>
        <v>10372448.360000001</v>
      </c>
      <c r="F55" s="64">
        <f>D55/C55</f>
        <v>0.2212347373636833</v>
      </c>
    </row>
    <row r="56" spans="1:8" ht="89.25">
      <c r="A56" s="8" t="s">
        <v>62</v>
      </c>
      <c r="B56" s="17" t="s">
        <v>63</v>
      </c>
      <c r="C56" s="18">
        <f>C57</f>
        <v>5308961.43</v>
      </c>
      <c r="D56" s="33">
        <f>D57</f>
        <v>905230.36</v>
      </c>
      <c r="E56" s="18">
        <f>E57</f>
        <v>4403731.069999999</v>
      </c>
      <c r="F56" s="64">
        <f>D56/C56</f>
        <v>0.17050987691956165</v>
      </c>
      <c r="H56" s="4"/>
    </row>
    <row r="57" spans="1:10" ht="89.25">
      <c r="A57" s="8" t="s">
        <v>9</v>
      </c>
      <c r="B57" s="26" t="s">
        <v>10</v>
      </c>
      <c r="C57" s="18">
        <v>5308961.43</v>
      </c>
      <c r="D57" s="33">
        <v>905230.36</v>
      </c>
      <c r="E57" s="18">
        <f>C57-D57</f>
        <v>4403731.069999999</v>
      </c>
      <c r="F57" s="64">
        <f>D57/C57</f>
        <v>0.17050987691956165</v>
      </c>
      <c r="H57" s="4"/>
      <c r="J57" s="4"/>
    </row>
    <row r="58" spans="1:6" ht="51">
      <c r="A58" s="8" t="s">
        <v>133</v>
      </c>
      <c r="B58" s="19" t="s">
        <v>134</v>
      </c>
      <c r="C58" s="18">
        <f>C59</f>
        <v>14285622.32</v>
      </c>
      <c r="D58" s="33">
        <f>D59</f>
        <v>1437265.66</v>
      </c>
      <c r="E58" s="18">
        <f>E59</f>
        <v>12848356.66</v>
      </c>
      <c r="F58" s="64">
        <f>D58/C58</f>
        <v>0.1006092438820684</v>
      </c>
    </row>
    <row r="59" spans="1:10" ht="38.25">
      <c r="A59" s="8" t="s">
        <v>135</v>
      </c>
      <c r="B59" s="19" t="s">
        <v>136</v>
      </c>
      <c r="C59" s="18">
        <v>14285622.32</v>
      </c>
      <c r="D59" s="33">
        <v>1437265.66</v>
      </c>
      <c r="E59" s="33">
        <f>C59-D59</f>
        <v>12848356.66</v>
      </c>
      <c r="F59" s="64">
        <f>D59/C59</f>
        <v>0.1006092438820684</v>
      </c>
      <c r="J59" s="4"/>
    </row>
    <row r="60" spans="1:6" ht="25.5">
      <c r="A60" s="14" t="s">
        <v>64</v>
      </c>
      <c r="B60" s="20" t="s">
        <v>65</v>
      </c>
      <c r="C60" s="16">
        <f aca="true" t="shared" si="4" ref="C60:E61">C61</f>
        <v>1365720.74</v>
      </c>
      <c r="D60" s="42">
        <f t="shared" si="4"/>
        <v>0</v>
      </c>
      <c r="E60" s="16">
        <f t="shared" si="4"/>
        <v>1365720.74</v>
      </c>
      <c r="F60" s="62">
        <f aca="true" t="shared" si="5" ref="F60:F72">D60/C60</f>
        <v>0</v>
      </c>
    </row>
    <row r="61" spans="1:6" ht="51">
      <c r="A61" s="8" t="s">
        <v>66</v>
      </c>
      <c r="B61" s="19" t="s">
        <v>67</v>
      </c>
      <c r="C61" s="18">
        <f t="shared" si="4"/>
        <v>1365720.74</v>
      </c>
      <c r="D61" s="33">
        <f t="shared" si="4"/>
        <v>0</v>
      </c>
      <c r="E61" s="18">
        <f t="shared" si="4"/>
        <v>1365720.74</v>
      </c>
      <c r="F61" s="64">
        <f t="shared" si="5"/>
        <v>0</v>
      </c>
    </row>
    <row r="62" spans="1:6" s="39" customFormat="1" ht="63.75">
      <c r="A62" s="37" t="s">
        <v>11</v>
      </c>
      <c r="B62" s="52" t="s">
        <v>12</v>
      </c>
      <c r="C62" s="33">
        <v>1365720.74</v>
      </c>
      <c r="D62" s="33">
        <v>0</v>
      </c>
      <c r="E62" s="33">
        <f>C62-D62</f>
        <v>1365720.74</v>
      </c>
      <c r="F62" s="64">
        <f t="shared" si="5"/>
        <v>0</v>
      </c>
    </row>
    <row r="63" spans="1:6" ht="89.25">
      <c r="A63" s="14" t="s">
        <v>68</v>
      </c>
      <c r="B63" s="50" t="s">
        <v>69</v>
      </c>
      <c r="C63" s="16">
        <f aca="true" t="shared" si="6" ref="C63:E64">C64</f>
        <v>68195955.94</v>
      </c>
      <c r="D63" s="42">
        <f t="shared" si="6"/>
        <v>14755880.82</v>
      </c>
      <c r="E63" s="16">
        <f t="shared" si="6"/>
        <v>53440075.12</v>
      </c>
      <c r="F63" s="62">
        <f t="shared" si="5"/>
        <v>0.2163747192426261</v>
      </c>
    </row>
    <row r="64" spans="1:6" ht="89.25">
      <c r="A64" s="8" t="s">
        <v>70</v>
      </c>
      <c r="B64" s="19" t="s">
        <v>71</v>
      </c>
      <c r="C64" s="18">
        <f t="shared" si="6"/>
        <v>68195955.94</v>
      </c>
      <c r="D64" s="33">
        <f t="shared" si="6"/>
        <v>14755880.82</v>
      </c>
      <c r="E64" s="18">
        <f t="shared" si="6"/>
        <v>53440075.12</v>
      </c>
      <c r="F64" s="64">
        <f t="shared" si="5"/>
        <v>0.2163747192426261</v>
      </c>
    </row>
    <row r="65" spans="1:9" ht="76.5">
      <c r="A65" s="8" t="s">
        <v>13</v>
      </c>
      <c r="B65" s="27" t="s">
        <v>14</v>
      </c>
      <c r="C65" s="33">
        <v>68195955.94</v>
      </c>
      <c r="D65" s="33">
        <v>14755880.82</v>
      </c>
      <c r="E65" s="33">
        <f>C65-D65</f>
        <v>53440075.12</v>
      </c>
      <c r="F65" s="64">
        <f t="shared" si="5"/>
        <v>0.2163747192426261</v>
      </c>
      <c r="I65" s="4"/>
    </row>
    <row r="66" spans="1:6" ht="25.5">
      <c r="A66" s="43" t="s">
        <v>15</v>
      </c>
      <c r="B66" s="49" t="s">
        <v>16</v>
      </c>
      <c r="C66" s="45">
        <f>C67</f>
        <v>9916666.68</v>
      </c>
      <c r="D66" s="45">
        <f>D67</f>
        <v>1108715.3399999999</v>
      </c>
      <c r="E66" s="45">
        <f>E67</f>
        <v>8807951.34</v>
      </c>
      <c r="F66" s="61">
        <f t="shared" si="5"/>
        <v>0.11180322741270153</v>
      </c>
    </row>
    <row r="67" spans="1:6" ht="25.5">
      <c r="A67" s="41" t="s">
        <v>72</v>
      </c>
      <c r="B67" s="51" t="s">
        <v>73</v>
      </c>
      <c r="C67" s="42">
        <f>C68+C69+C70+C71+C72</f>
        <v>9916666.68</v>
      </c>
      <c r="D67" s="42">
        <f>D68+D69+D70+D71+D72</f>
        <v>1108715.3399999999</v>
      </c>
      <c r="E67" s="42">
        <f>E68+E69+E70+E71+E72</f>
        <v>8807951.34</v>
      </c>
      <c r="F67" s="65">
        <f t="shared" si="5"/>
        <v>0.11180322741270153</v>
      </c>
    </row>
    <row r="68" spans="1:6" ht="25.5">
      <c r="A68" s="37" t="s">
        <v>74</v>
      </c>
      <c r="B68" s="38" t="s">
        <v>75</v>
      </c>
      <c r="C68" s="33">
        <v>3347833.34</v>
      </c>
      <c r="D68" s="33">
        <v>323950.21</v>
      </c>
      <c r="E68" s="33">
        <f>C68-D68</f>
        <v>3023883.13</v>
      </c>
      <c r="F68" s="63">
        <f t="shared" si="5"/>
        <v>0.09676413880268007</v>
      </c>
    </row>
    <row r="69" spans="1:6" ht="25.5" hidden="1">
      <c r="A69" s="37" t="s">
        <v>76</v>
      </c>
      <c r="B69" s="38" t="s">
        <v>77</v>
      </c>
      <c r="C69" s="33"/>
      <c r="D69" s="33"/>
      <c r="E69" s="33">
        <f>C69-D69</f>
        <v>0</v>
      </c>
      <c r="F69" s="63" t="e">
        <f t="shared" si="5"/>
        <v>#DIV/0!</v>
      </c>
    </row>
    <row r="70" spans="1:6" ht="25.5">
      <c r="A70" s="37" t="s">
        <v>78</v>
      </c>
      <c r="B70" s="38" t="s">
        <v>79</v>
      </c>
      <c r="C70" s="33">
        <v>5925666.67</v>
      </c>
      <c r="D70" s="33">
        <v>758323.47</v>
      </c>
      <c r="E70" s="33">
        <f>C70-D70</f>
        <v>5167343.2</v>
      </c>
      <c r="F70" s="63">
        <f t="shared" si="5"/>
        <v>0.12797268429545328</v>
      </c>
    </row>
    <row r="71" spans="1:6" ht="12.75">
      <c r="A71" s="37" t="s">
        <v>145</v>
      </c>
      <c r="B71" s="38" t="s">
        <v>146</v>
      </c>
      <c r="C71" s="33">
        <v>410000</v>
      </c>
      <c r="D71" s="33">
        <v>26441.66</v>
      </c>
      <c r="E71" s="33">
        <f>C71-D71</f>
        <v>383558.34</v>
      </c>
      <c r="F71" s="63">
        <f t="shared" si="5"/>
        <v>0.06449185365853659</v>
      </c>
    </row>
    <row r="72" spans="1:6" ht="25.5">
      <c r="A72" s="37" t="s">
        <v>156</v>
      </c>
      <c r="B72" s="38" t="s">
        <v>157</v>
      </c>
      <c r="C72" s="33">
        <v>233166.67</v>
      </c>
      <c r="D72" s="33">
        <v>0</v>
      </c>
      <c r="E72" s="33">
        <f>C72-D72</f>
        <v>233166.67</v>
      </c>
      <c r="F72" s="63">
        <f t="shared" si="5"/>
        <v>0</v>
      </c>
    </row>
    <row r="73" spans="1:6" ht="25.5">
      <c r="A73" s="43" t="s">
        <v>17</v>
      </c>
      <c r="B73" s="49" t="s">
        <v>18</v>
      </c>
      <c r="C73" s="45">
        <f>C77+C74</f>
        <v>2402515.72</v>
      </c>
      <c r="D73" s="45">
        <f>D74+D77</f>
        <v>90335.46</v>
      </c>
      <c r="E73" s="45">
        <f>E77+E74</f>
        <v>2312180.2600000002</v>
      </c>
      <c r="F73" s="61">
        <f aca="true" t="shared" si="7" ref="F73:F106">D73/C73</f>
        <v>0.03760036167422039</v>
      </c>
    </row>
    <row r="74" spans="1:6" s="39" customFormat="1" ht="21" customHeight="1">
      <c r="A74" s="14" t="s">
        <v>137</v>
      </c>
      <c r="B74" s="28" t="s">
        <v>138</v>
      </c>
      <c r="C74" s="16">
        <f aca="true" t="shared" si="8" ref="C74:E75">C75</f>
        <v>295877</v>
      </c>
      <c r="D74" s="42">
        <f t="shared" si="8"/>
        <v>41139.3</v>
      </c>
      <c r="E74" s="16">
        <f t="shared" si="8"/>
        <v>254737.7</v>
      </c>
      <c r="F74" s="62">
        <f t="shared" si="7"/>
        <v>0.1390418991675595</v>
      </c>
    </row>
    <row r="75" spans="1:6" s="39" customFormat="1" ht="21.75" customHeight="1">
      <c r="A75" s="8" t="s">
        <v>140</v>
      </c>
      <c r="B75" s="27" t="s">
        <v>139</v>
      </c>
      <c r="C75" s="18">
        <f t="shared" si="8"/>
        <v>295877</v>
      </c>
      <c r="D75" s="33">
        <f t="shared" si="8"/>
        <v>41139.3</v>
      </c>
      <c r="E75" s="18">
        <f t="shared" si="8"/>
        <v>254737.7</v>
      </c>
      <c r="F75" s="64">
        <f t="shared" si="7"/>
        <v>0.1390418991675595</v>
      </c>
    </row>
    <row r="76" spans="1:6" ht="38.25">
      <c r="A76" s="8" t="s">
        <v>141</v>
      </c>
      <c r="B76" s="27" t="s">
        <v>142</v>
      </c>
      <c r="C76" s="33">
        <v>295877</v>
      </c>
      <c r="D76" s="33">
        <v>41139.3</v>
      </c>
      <c r="E76" s="33">
        <f>C76-D76</f>
        <v>254737.7</v>
      </c>
      <c r="F76" s="64">
        <f t="shared" si="7"/>
        <v>0.1390418991675595</v>
      </c>
    </row>
    <row r="77" spans="1:6" ht="20.25" customHeight="1">
      <c r="A77" s="14" t="s">
        <v>26</v>
      </c>
      <c r="B77" s="28" t="s">
        <v>25</v>
      </c>
      <c r="C77" s="16">
        <f>C80+C78</f>
        <v>2106638.72</v>
      </c>
      <c r="D77" s="42">
        <f>D80+D78</f>
        <v>49196.16</v>
      </c>
      <c r="E77" s="16">
        <f>E80+E78</f>
        <v>2057442.56</v>
      </c>
      <c r="F77" s="62">
        <f t="shared" si="7"/>
        <v>0.02335291739060032</v>
      </c>
    </row>
    <row r="78" spans="1:6" ht="38.25">
      <c r="A78" s="8" t="s">
        <v>124</v>
      </c>
      <c r="B78" s="27" t="s">
        <v>125</v>
      </c>
      <c r="C78" s="18">
        <f>C79</f>
        <v>1299641.12</v>
      </c>
      <c r="D78" s="33">
        <f>D79</f>
        <v>11114.52</v>
      </c>
      <c r="E78" s="18">
        <f>E79</f>
        <v>1288526.6</v>
      </c>
      <c r="F78" s="64">
        <f t="shared" si="7"/>
        <v>0.008551991645201254</v>
      </c>
    </row>
    <row r="79" spans="1:6" ht="38.25">
      <c r="A79" s="8" t="s">
        <v>123</v>
      </c>
      <c r="B79" s="27" t="s">
        <v>122</v>
      </c>
      <c r="C79" s="33">
        <v>1299641.12</v>
      </c>
      <c r="D79" s="33">
        <v>11114.52</v>
      </c>
      <c r="E79" s="33">
        <f>C79-D79</f>
        <v>1288526.6</v>
      </c>
      <c r="F79" s="64">
        <f t="shared" si="7"/>
        <v>0.008551991645201254</v>
      </c>
    </row>
    <row r="80" spans="1:6" ht="25.5">
      <c r="A80" s="8" t="s">
        <v>80</v>
      </c>
      <c r="B80" s="27" t="s">
        <v>81</v>
      </c>
      <c r="C80" s="18">
        <f>C81</f>
        <v>806997.6</v>
      </c>
      <c r="D80" s="33">
        <f>D81</f>
        <v>38081.64</v>
      </c>
      <c r="E80" s="18">
        <f>E81</f>
        <v>768915.96</v>
      </c>
      <c r="F80" s="64">
        <f>D80/C80</f>
        <v>0.047189285321294634</v>
      </c>
    </row>
    <row r="81" spans="1:6" ht="25.5">
      <c r="A81" s="8" t="s">
        <v>27</v>
      </c>
      <c r="B81" s="27" t="s">
        <v>110</v>
      </c>
      <c r="C81" s="33">
        <v>806997.6</v>
      </c>
      <c r="D81" s="33">
        <v>38081.64</v>
      </c>
      <c r="E81" s="33">
        <f>C81-D81</f>
        <v>768915.96</v>
      </c>
      <c r="F81" s="64">
        <f t="shared" si="7"/>
        <v>0.047189285321294634</v>
      </c>
    </row>
    <row r="82" spans="1:6" ht="25.5">
      <c r="A82" s="43" t="s">
        <v>19</v>
      </c>
      <c r="B82" s="49" t="s">
        <v>20</v>
      </c>
      <c r="C82" s="45">
        <f aca="true" t="shared" si="9" ref="C82:E84">C83</f>
        <v>13944044.33</v>
      </c>
      <c r="D82" s="45">
        <f t="shared" si="9"/>
        <v>2032781.58</v>
      </c>
      <c r="E82" s="45">
        <f t="shared" si="9"/>
        <v>11911262.75</v>
      </c>
      <c r="F82" s="61">
        <f t="shared" si="7"/>
        <v>0.14578134807177567</v>
      </c>
    </row>
    <row r="83" spans="1:6" ht="78.75" customHeight="1">
      <c r="A83" s="14" t="s">
        <v>82</v>
      </c>
      <c r="B83" s="20" t="s">
        <v>83</v>
      </c>
      <c r="C83" s="16">
        <f t="shared" si="9"/>
        <v>13944044.33</v>
      </c>
      <c r="D83" s="42">
        <f t="shared" si="9"/>
        <v>2032781.58</v>
      </c>
      <c r="E83" s="42">
        <f t="shared" si="9"/>
        <v>11911262.75</v>
      </c>
      <c r="F83" s="62">
        <f t="shared" si="7"/>
        <v>0.14578134807177567</v>
      </c>
    </row>
    <row r="84" spans="1:6" ht="93" customHeight="1">
      <c r="A84" s="8" t="s">
        <v>84</v>
      </c>
      <c r="B84" s="19" t="s">
        <v>85</v>
      </c>
      <c r="C84" s="18">
        <f>C85</f>
        <v>13944044.33</v>
      </c>
      <c r="D84" s="18">
        <f t="shared" si="9"/>
        <v>2032781.58</v>
      </c>
      <c r="E84" s="18">
        <f t="shared" si="9"/>
        <v>11911262.75</v>
      </c>
      <c r="F84" s="64">
        <f t="shared" si="7"/>
        <v>0.14578134807177567</v>
      </c>
    </row>
    <row r="85" spans="1:6" ht="102">
      <c r="A85" s="8" t="s">
        <v>86</v>
      </c>
      <c r="B85" s="17" t="s">
        <v>0</v>
      </c>
      <c r="C85" s="18">
        <v>13944044.33</v>
      </c>
      <c r="D85" s="33">
        <v>2032781.58</v>
      </c>
      <c r="E85" s="33">
        <f>C85-D85</f>
        <v>11911262.75</v>
      </c>
      <c r="F85" s="64">
        <f t="shared" si="7"/>
        <v>0.14578134807177567</v>
      </c>
    </row>
    <row r="86" spans="1:6" ht="12.75">
      <c r="A86" s="43" t="s">
        <v>21</v>
      </c>
      <c r="B86" s="49" t="s">
        <v>22</v>
      </c>
      <c r="C86" s="45">
        <f>C87+C102+C104+C100</f>
        <v>3859634.65</v>
      </c>
      <c r="D86" s="45">
        <f>D87+D102+D104+D100</f>
        <v>682552.16</v>
      </c>
      <c r="E86" s="45">
        <f>E87+E102+E104+E100</f>
        <v>3177082.49</v>
      </c>
      <c r="F86" s="61">
        <f t="shared" si="7"/>
        <v>0.17684372276013224</v>
      </c>
    </row>
    <row r="87" spans="1:6" ht="41.25" customHeight="1">
      <c r="A87" s="14" t="s">
        <v>246</v>
      </c>
      <c r="B87" s="20" t="s">
        <v>247</v>
      </c>
      <c r="C87" s="16">
        <f>C88+C90+C92+C98+C94+C96</f>
        <v>111161.25</v>
      </c>
      <c r="D87" s="16">
        <f>D88+D90+D92+D98+D94+D96</f>
        <v>10750</v>
      </c>
      <c r="E87" s="16">
        <f>E88+E90+E92+E98+E94+E96</f>
        <v>100411.25</v>
      </c>
      <c r="F87" s="16">
        <f>F88+F90+F92+F98</f>
        <v>0.20101540638859086</v>
      </c>
    </row>
    <row r="88" spans="1:6" ht="69" customHeight="1">
      <c r="A88" s="8" t="s">
        <v>248</v>
      </c>
      <c r="B88" s="19" t="s">
        <v>249</v>
      </c>
      <c r="C88" s="18">
        <f>C89</f>
        <v>37625</v>
      </c>
      <c r="D88" s="33">
        <f>D89</f>
        <v>100</v>
      </c>
      <c r="E88" s="33">
        <f>E89</f>
        <v>37525</v>
      </c>
      <c r="F88" s="64">
        <f>D88/C88</f>
        <v>0.0026578073089701</v>
      </c>
    </row>
    <row r="89" spans="1:6" ht="92.25" customHeight="1">
      <c r="A89" s="8" t="s">
        <v>250</v>
      </c>
      <c r="B89" s="19" t="s">
        <v>251</v>
      </c>
      <c r="C89" s="18">
        <v>37625</v>
      </c>
      <c r="D89" s="33">
        <v>100</v>
      </c>
      <c r="E89" s="33">
        <f>C89-D89</f>
        <v>37525</v>
      </c>
      <c r="F89" s="64">
        <f t="shared" si="7"/>
        <v>0.0026578073089701</v>
      </c>
    </row>
    <row r="90" spans="1:6" ht="92.25" customHeight="1">
      <c r="A90" s="8" t="s">
        <v>252</v>
      </c>
      <c r="B90" s="19" t="s">
        <v>253</v>
      </c>
      <c r="C90" s="18">
        <f>C91</f>
        <v>40829.25</v>
      </c>
      <c r="D90" s="33">
        <f>D91</f>
        <v>0</v>
      </c>
      <c r="E90" s="18">
        <f>E91</f>
        <v>40829.25</v>
      </c>
      <c r="F90" s="64">
        <f t="shared" si="7"/>
        <v>0</v>
      </c>
    </row>
    <row r="91" spans="1:6" ht="118.5" customHeight="1">
      <c r="A91" s="8" t="s">
        <v>254</v>
      </c>
      <c r="B91" s="19" t="s">
        <v>255</v>
      </c>
      <c r="C91" s="18">
        <v>40829.25</v>
      </c>
      <c r="D91" s="33">
        <v>0</v>
      </c>
      <c r="E91" s="33">
        <f>C91-D91</f>
        <v>40829.25</v>
      </c>
      <c r="F91" s="64">
        <f t="shared" si="7"/>
        <v>0</v>
      </c>
    </row>
    <row r="92" spans="1:6" ht="66.75" customHeight="1">
      <c r="A92" s="8" t="s">
        <v>256</v>
      </c>
      <c r="B92" s="19" t="s">
        <v>257</v>
      </c>
      <c r="C92" s="18">
        <f>C93</f>
        <v>7500</v>
      </c>
      <c r="D92" s="33">
        <f>D93</f>
        <v>0</v>
      </c>
      <c r="E92" s="33">
        <f>E93</f>
        <v>7500</v>
      </c>
      <c r="F92" s="64">
        <f t="shared" si="7"/>
        <v>0</v>
      </c>
    </row>
    <row r="93" spans="1:6" ht="66.75" customHeight="1">
      <c r="A93" s="8" t="s">
        <v>258</v>
      </c>
      <c r="B93" s="19" t="s">
        <v>259</v>
      </c>
      <c r="C93" s="18">
        <v>7500</v>
      </c>
      <c r="D93" s="33">
        <v>0</v>
      </c>
      <c r="E93" s="33">
        <f>C93-D93</f>
        <v>7500</v>
      </c>
      <c r="F93" s="64">
        <f t="shared" si="7"/>
        <v>0</v>
      </c>
    </row>
    <row r="94" spans="1:6" ht="76.5">
      <c r="A94" s="37" t="s">
        <v>290</v>
      </c>
      <c r="B94" s="38" t="s">
        <v>295</v>
      </c>
      <c r="C94" s="33">
        <f>C95</f>
        <v>0</v>
      </c>
      <c r="D94" s="33">
        <f>D95</f>
        <v>150</v>
      </c>
      <c r="E94" s="33">
        <f>E95</f>
        <v>-150</v>
      </c>
      <c r="F94" s="63">
        <f>F95</f>
        <v>0</v>
      </c>
    </row>
    <row r="95" spans="1:6" ht="127.5">
      <c r="A95" s="37" t="s">
        <v>291</v>
      </c>
      <c r="B95" s="38" t="s">
        <v>296</v>
      </c>
      <c r="C95" s="33">
        <v>0</v>
      </c>
      <c r="D95" s="33">
        <v>150</v>
      </c>
      <c r="E95" s="33">
        <f>C95-D95</f>
        <v>-150</v>
      </c>
      <c r="F95" s="63">
        <f>0</f>
        <v>0</v>
      </c>
    </row>
    <row r="96" spans="1:6" ht="67.5" customHeight="1">
      <c r="A96" s="37" t="s">
        <v>292</v>
      </c>
      <c r="B96" s="38" t="s">
        <v>297</v>
      </c>
      <c r="C96" s="33">
        <f>C97</f>
        <v>0</v>
      </c>
      <c r="D96" s="33">
        <f>D97</f>
        <v>5500</v>
      </c>
      <c r="E96" s="33">
        <f>E97</f>
        <v>-5500</v>
      </c>
      <c r="F96" s="63">
        <f>F97</f>
        <v>0</v>
      </c>
    </row>
    <row r="97" spans="1:6" ht="89.25">
      <c r="A97" s="37" t="s">
        <v>301</v>
      </c>
      <c r="B97" s="38" t="s">
        <v>298</v>
      </c>
      <c r="C97" s="33">
        <v>0</v>
      </c>
      <c r="D97" s="33">
        <v>5500</v>
      </c>
      <c r="E97" s="33">
        <f>C97-D97</f>
        <v>-5500</v>
      </c>
      <c r="F97" s="63">
        <f>0</f>
        <v>0</v>
      </c>
    </row>
    <row r="98" spans="1:6" ht="77.25" customHeight="1">
      <c r="A98" s="8" t="s">
        <v>260</v>
      </c>
      <c r="B98" s="19" t="s">
        <v>261</v>
      </c>
      <c r="C98" s="18">
        <f>C99</f>
        <v>25207</v>
      </c>
      <c r="D98" s="33">
        <f>D99</f>
        <v>5000</v>
      </c>
      <c r="E98" s="33">
        <f>E99</f>
        <v>20207</v>
      </c>
      <c r="F98" s="64">
        <f t="shared" si="7"/>
        <v>0.19835759907962075</v>
      </c>
    </row>
    <row r="99" spans="1:6" ht="104.25" customHeight="1">
      <c r="A99" s="8" t="s">
        <v>262</v>
      </c>
      <c r="B99" s="19" t="s">
        <v>263</v>
      </c>
      <c r="C99" s="18">
        <v>25207</v>
      </c>
      <c r="D99" s="33">
        <v>5000</v>
      </c>
      <c r="E99" s="33">
        <f>C99-D99</f>
        <v>20207</v>
      </c>
      <c r="F99" s="64">
        <f t="shared" si="7"/>
        <v>0.19835759907962075</v>
      </c>
    </row>
    <row r="100" spans="1:6" ht="63.75">
      <c r="A100" s="41" t="s">
        <v>293</v>
      </c>
      <c r="B100" s="40" t="s">
        <v>299</v>
      </c>
      <c r="C100" s="42">
        <f>C101</f>
        <v>0</v>
      </c>
      <c r="D100" s="42">
        <f>D101</f>
        <v>41600.79</v>
      </c>
      <c r="E100" s="42">
        <f>E101</f>
        <v>-41600.79</v>
      </c>
      <c r="F100" s="65">
        <f>F101</f>
        <v>0</v>
      </c>
    </row>
    <row r="101" spans="1:6" ht="76.5">
      <c r="A101" s="41" t="s">
        <v>294</v>
      </c>
      <c r="B101" s="38" t="s">
        <v>300</v>
      </c>
      <c r="C101" s="33">
        <v>0</v>
      </c>
      <c r="D101" s="33">
        <v>41600.79</v>
      </c>
      <c r="E101" s="33">
        <f>C101-D101</f>
        <v>-41600.79</v>
      </c>
      <c r="F101" s="63">
        <f>0</f>
        <v>0</v>
      </c>
    </row>
    <row r="102" spans="1:6" ht="93" customHeight="1">
      <c r="A102" s="14" t="s">
        <v>264</v>
      </c>
      <c r="B102" s="20" t="s">
        <v>265</v>
      </c>
      <c r="C102" s="16">
        <f>C103</f>
        <v>587606.52</v>
      </c>
      <c r="D102" s="42">
        <f>D103</f>
        <v>88013.28</v>
      </c>
      <c r="E102" s="42">
        <f>E103</f>
        <v>499593.24</v>
      </c>
      <c r="F102" s="62">
        <f t="shared" si="7"/>
        <v>0.14978268110435533</v>
      </c>
    </row>
    <row r="103" spans="1:6" ht="81" customHeight="1">
      <c r="A103" s="8" t="s">
        <v>266</v>
      </c>
      <c r="B103" s="19" t="s">
        <v>267</v>
      </c>
      <c r="C103" s="18">
        <v>587606.52</v>
      </c>
      <c r="D103" s="33">
        <v>88013.28</v>
      </c>
      <c r="E103" s="33">
        <f>C103-D103</f>
        <v>499593.24</v>
      </c>
      <c r="F103" s="64">
        <f t="shared" si="7"/>
        <v>0.14978268110435533</v>
      </c>
    </row>
    <row r="104" spans="1:6" ht="30" customHeight="1">
      <c r="A104" s="14" t="s">
        <v>268</v>
      </c>
      <c r="B104" s="20" t="s">
        <v>269</v>
      </c>
      <c r="C104" s="16">
        <f>C105</f>
        <v>3160866.88</v>
      </c>
      <c r="D104" s="42">
        <f>D105</f>
        <v>542188.09</v>
      </c>
      <c r="E104" s="42">
        <f>E105</f>
        <v>2618678.79</v>
      </c>
      <c r="F104" s="62">
        <f t="shared" si="7"/>
        <v>0.1715314534220435</v>
      </c>
    </row>
    <row r="105" spans="1:6" ht="83.25" customHeight="1">
      <c r="A105" s="8" t="s">
        <v>270</v>
      </c>
      <c r="B105" s="19" t="s">
        <v>271</v>
      </c>
      <c r="C105" s="18">
        <f>C106+C107</f>
        <v>3160866.88</v>
      </c>
      <c r="D105" s="18">
        <f>D106+D107</f>
        <v>542188.09</v>
      </c>
      <c r="E105" s="18">
        <f>E106+E107</f>
        <v>2618678.79</v>
      </c>
      <c r="F105" s="64">
        <f t="shared" si="7"/>
        <v>0.1715314534220435</v>
      </c>
    </row>
    <row r="106" spans="1:6" ht="78" customHeight="1">
      <c r="A106" s="8" t="s">
        <v>272</v>
      </c>
      <c r="B106" s="19" t="s">
        <v>273</v>
      </c>
      <c r="C106" s="18">
        <v>3160866.88</v>
      </c>
      <c r="D106" s="33">
        <v>538713.09</v>
      </c>
      <c r="E106" s="33">
        <f>C106-D106</f>
        <v>2622153.79</v>
      </c>
      <c r="F106" s="64">
        <f t="shared" si="7"/>
        <v>0.1704320714702164</v>
      </c>
    </row>
    <row r="107" spans="1:6" ht="78" customHeight="1">
      <c r="A107" s="8" t="s">
        <v>303</v>
      </c>
      <c r="B107" s="19" t="s">
        <v>302</v>
      </c>
      <c r="C107" s="18">
        <v>0</v>
      </c>
      <c r="D107" s="33">
        <v>3475</v>
      </c>
      <c r="E107" s="33">
        <f>C107-D107</f>
        <v>-3475</v>
      </c>
      <c r="F107" s="64">
        <v>0</v>
      </c>
    </row>
    <row r="108" spans="1:6" ht="12.75">
      <c r="A108" s="43" t="s">
        <v>116</v>
      </c>
      <c r="B108" s="46" t="s">
        <v>117</v>
      </c>
      <c r="C108" s="45">
        <f>C109+C110</f>
        <v>0</v>
      </c>
      <c r="D108" s="45">
        <f>D109+D110</f>
        <v>-14135.13</v>
      </c>
      <c r="E108" s="45">
        <f>E109+E110</f>
        <v>14135.13</v>
      </c>
      <c r="F108" s="61" t="s">
        <v>147</v>
      </c>
    </row>
    <row r="109" spans="1:6" ht="25.5">
      <c r="A109" s="8" t="s">
        <v>118</v>
      </c>
      <c r="B109" s="19" t="s">
        <v>119</v>
      </c>
      <c r="C109" s="18">
        <v>0</v>
      </c>
      <c r="D109" s="33">
        <v>-14135.13</v>
      </c>
      <c r="E109" s="18">
        <f>C109-D109</f>
        <v>14135.13</v>
      </c>
      <c r="F109" s="64" t="s">
        <v>147</v>
      </c>
    </row>
    <row r="110" spans="1:6" ht="25.5" hidden="1">
      <c r="A110" s="8" t="s">
        <v>120</v>
      </c>
      <c r="B110" s="19" t="s">
        <v>121</v>
      </c>
      <c r="C110" s="18">
        <v>0</v>
      </c>
      <c r="D110" s="18">
        <v>0</v>
      </c>
      <c r="E110" s="33">
        <f>C110-D110</f>
        <v>0</v>
      </c>
      <c r="F110" s="63" t="s">
        <v>147</v>
      </c>
    </row>
    <row r="111" spans="1:6" ht="17.25" customHeight="1">
      <c r="A111" s="34" t="s">
        <v>160</v>
      </c>
      <c r="B111" s="66" t="s">
        <v>161</v>
      </c>
      <c r="C111" s="36">
        <f>C112+C151+C154+C159</f>
        <v>1773488051.43</v>
      </c>
      <c r="D111" s="36">
        <f>D112+D151+D154+D159</f>
        <v>439691362.6</v>
      </c>
      <c r="E111" s="36">
        <f>E112+E151+E154+E159</f>
        <v>1333753342.58</v>
      </c>
      <c r="F111" s="88">
        <f>D111/C111</f>
        <v>0.24792462641373186</v>
      </c>
    </row>
    <row r="112" spans="1:6" ht="25.5">
      <c r="A112" s="29" t="s">
        <v>162</v>
      </c>
      <c r="B112" s="67" t="s">
        <v>163</v>
      </c>
      <c r="C112" s="31">
        <f>C113+C120+C133+C148</f>
        <v>1773488051.43</v>
      </c>
      <c r="D112" s="31">
        <f>D113+D120+D133+D148</f>
        <v>439734708.85</v>
      </c>
      <c r="E112" s="68">
        <f>C112-D112</f>
        <v>1333753342.58</v>
      </c>
      <c r="F112" s="89">
        <f>D112/C112</f>
        <v>0.24794906765536584</v>
      </c>
    </row>
    <row r="113" spans="1:6" ht="42" customHeight="1">
      <c r="A113" s="69" t="s">
        <v>195</v>
      </c>
      <c r="B113" s="70" t="s">
        <v>164</v>
      </c>
      <c r="C113" s="71">
        <f>C114+C118+C116</f>
        <v>630539000</v>
      </c>
      <c r="D113" s="71">
        <f>D114+D118+D116</f>
        <v>157635000</v>
      </c>
      <c r="E113" s="71">
        <f>E114+E118+E116</f>
        <v>472904000</v>
      </c>
      <c r="F113" s="90">
        <f>D113/C113</f>
        <v>0.2500003964861809</v>
      </c>
    </row>
    <row r="114" spans="1:6" s="39" customFormat="1" ht="27" customHeight="1" hidden="1">
      <c r="A114" s="14" t="s">
        <v>196</v>
      </c>
      <c r="B114" s="40" t="s">
        <v>165</v>
      </c>
      <c r="C114" s="42">
        <f>C115</f>
        <v>0</v>
      </c>
      <c r="D114" s="42">
        <f>D115</f>
        <v>0</v>
      </c>
      <c r="E114" s="42">
        <f>E115</f>
        <v>0</v>
      </c>
      <c r="F114" s="42" t="e">
        <f aca="true" t="shared" si="10" ref="F114:F150">D114/C114*100</f>
        <v>#DIV/0!</v>
      </c>
    </row>
    <row r="115" spans="1:6" s="39" customFormat="1" ht="25.5" hidden="1">
      <c r="A115" s="8" t="s">
        <v>197</v>
      </c>
      <c r="B115" s="38" t="s">
        <v>166</v>
      </c>
      <c r="C115" s="33"/>
      <c r="D115" s="33">
        <v>0</v>
      </c>
      <c r="E115" s="33"/>
      <c r="F115" s="33" t="e">
        <f t="shared" si="10"/>
        <v>#DIV/0!</v>
      </c>
    </row>
    <row r="116" spans="1:6" s="39" customFormat="1" ht="25.5" hidden="1">
      <c r="A116" s="14" t="s">
        <v>200</v>
      </c>
      <c r="B116" s="40" t="s">
        <v>202</v>
      </c>
      <c r="C116" s="42"/>
      <c r="D116" s="42">
        <f>D117</f>
        <v>0</v>
      </c>
      <c r="E116" s="42"/>
      <c r="F116" s="42" t="e">
        <f>D116/C116*100</f>
        <v>#DIV/0!</v>
      </c>
    </row>
    <row r="117" spans="1:6" s="39" customFormat="1" ht="38.25" hidden="1">
      <c r="A117" s="8" t="s">
        <v>201</v>
      </c>
      <c r="B117" s="38" t="s">
        <v>203</v>
      </c>
      <c r="C117" s="33"/>
      <c r="D117" s="33">
        <v>0</v>
      </c>
      <c r="E117" s="33"/>
      <c r="F117" s="33" t="e">
        <f>D117/C117*100</f>
        <v>#DIV/0!</v>
      </c>
    </row>
    <row r="118" spans="1:6" s="39" customFormat="1" ht="51">
      <c r="A118" s="14" t="s">
        <v>198</v>
      </c>
      <c r="B118" s="40" t="s">
        <v>167</v>
      </c>
      <c r="C118" s="42">
        <f>C119</f>
        <v>630539000</v>
      </c>
      <c r="D118" s="42">
        <f>D119</f>
        <v>157635000</v>
      </c>
      <c r="E118" s="42">
        <f>E119</f>
        <v>472904000</v>
      </c>
      <c r="F118" s="42">
        <f t="shared" si="10"/>
        <v>25.00003964861809</v>
      </c>
    </row>
    <row r="119" spans="1:6" s="39" customFormat="1" ht="51">
      <c r="A119" s="8" t="s">
        <v>199</v>
      </c>
      <c r="B119" s="38" t="s">
        <v>168</v>
      </c>
      <c r="C119" s="33">
        <v>630539000</v>
      </c>
      <c r="D119" s="33">
        <v>157635000</v>
      </c>
      <c r="E119" s="33">
        <f>C119-D119</f>
        <v>472904000</v>
      </c>
      <c r="F119" s="33">
        <f t="shared" si="10"/>
        <v>25.00003964861809</v>
      </c>
    </row>
    <row r="120" spans="1:6" ht="38.25">
      <c r="A120" s="72" t="s">
        <v>204</v>
      </c>
      <c r="B120" s="73" t="s">
        <v>169</v>
      </c>
      <c r="C120" s="74">
        <f>C125+C127+C129+C131</f>
        <v>218778480.43</v>
      </c>
      <c r="D120" s="74">
        <f>D125+D127+D129+D131</f>
        <v>19913507.06</v>
      </c>
      <c r="E120" s="74">
        <f>E125+E127+E129+E131</f>
        <v>198864973.37</v>
      </c>
      <c r="F120" s="90">
        <f>D120/C120</f>
        <v>0.0910213244961791</v>
      </c>
    </row>
    <row r="121" spans="1:6" s="39" customFormat="1" ht="66" customHeight="1" hidden="1">
      <c r="A121" s="84" t="s">
        <v>205</v>
      </c>
      <c r="B121" s="85" t="s">
        <v>191</v>
      </c>
      <c r="C121" s="54">
        <f>C122</f>
        <v>0</v>
      </c>
      <c r="D121" s="54">
        <f>D122</f>
        <v>0</v>
      </c>
      <c r="E121" s="54">
        <f>E122</f>
        <v>0</v>
      </c>
      <c r="F121" s="42" t="e">
        <f t="shared" si="10"/>
        <v>#DIV/0!</v>
      </c>
    </row>
    <row r="122" spans="1:6" s="39" customFormat="1" ht="66" customHeight="1" hidden="1">
      <c r="A122" s="86" t="s">
        <v>206</v>
      </c>
      <c r="B122" s="76" t="s">
        <v>192</v>
      </c>
      <c r="C122" s="87">
        <v>0</v>
      </c>
      <c r="D122" s="87">
        <v>0</v>
      </c>
      <c r="E122" s="87">
        <f>C122-D122</f>
        <v>0</v>
      </c>
      <c r="F122" s="33" t="e">
        <f t="shared" si="10"/>
        <v>#DIV/0!</v>
      </c>
    </row>
    <row r="123" spans="1:6" ht="39.75" customHeight="1" hidden="1">
      <c r="A123" s="41" t="s">
        <v>207</v>
      </c>
      <c r="B123" s="75" t="s">
        <v>170</v>
      </c>
      <c r="C123" s="16">
        <f>C124</f>
        <v>0</v>
      </c>
      <c r="D123" s="16">
        <f>D124</f>
        <v>0</v>
      </c>
      <c r="E123" s="16">
        <f>E124</f>
        <v>0</v>
      </c>
      <c r="F123" s="42" t="e">
        <f t="shared" si="10"/>
        <v>#DIV/0!</v>
      </c>
    </row>
    <row r="124" spans="1:6" ht="50.25" customHeight="1" hidden="1">
      <c r="A124" s="37" t="s">
        <v>208</v>
      </c>
      <c r="B124" s="76" t="s">
        <v>171</v>
      </c>
      <c r="C124" s="18">
        <v>0</v>
      </c>
      <c r="D124" s="18">
        <v>0</v>
      </c>
      <c r="E124" s="18">
        <f>C124-D124</f>
        <v>0</v>
      </c>
      <c r="F124" s="33" t="e">
        <f t="shared" si="10"/>
        <v>#DIV/0!</v>
      </c>
    </row>
    <row r="125" spans="1:6" s="22" customFormat="1" ht="68.25" customHeight="1">
      <c r="A125" s="14" t="s">
        <v>205</v>
      </c>
      <c r="B125" s="40" t="s">
        <v>274</v>
      </c>
      <c r="C125" s="42">
        <f>C126</f>
        <v>37652562.49</v>
      </c>
      <c r="D125" s="42">
        <f>D126</f>
        <v>0</v>
      </c>
      <c r="E125" s="42">
        <f>E126</f>
        <v>37652562.49</v>
      </c>
      <c r="F125" s="42">
        <f t="shared" si="10"/>
        <v>0</v>
      </c>
    </row>
    <row r="126" spans="1:6" ht="78" customHeight="1">
      <c r="A126" s="8" t="s">
        <v>206</v>
      </c>
      <c r="B126" s="38" t="s">
        <v>275</v>
      </c>
      <c r="C126" s="33">
        <v>37652562.49</v>
      </c>
      <c r="D126" s="33">
        <v>0</v>
      </c>
      <c r="E126" s="33">
        <f>C126-D126</f>
        <v>37652562.49</v>
      </c>
      <c r="F126" s="33">
        <f t="shared" si="10"/>
        <v>0</v>
      </c>
    </row>
    <row r="127" spans="1:6" ht="40.5" customHeight="1">
      <c r="A127" s="14" t="s">
        <v>276</v>
      </c>
      <c r="B127" s="40" t="s">
        <v>228</v>
      </c>
      <c r="C127" s="42">
        <f>C128</f>
        <v>23696200</v>
      </c>
      <c r="D127" s="16">
        <f>D128</f>
        <v>0</v>
      </c>
      <c r="E127" s="16">
        <f>E128</f>
        <v>23696200</v>
      </c>
      <c r="F127" s="42">
        <f t="shared" si="10"/>
        <v>0</v>
      </c>
    </row>
    <row r="128" spans="1:6" ht="45.75" customHeight="1">
      <c r="A128" s="8" t="s">
        <v>277</v>
      </c>
      <c r="B128" s="38" t="s">
        <v>229</v>
      </c>
      <c r="C128" s="33">
        <f>17855300+5840900</f>
        <v>23696200</v>
      </c>
      <c r="D128" s="18">
        <v>0</v>
      </c>
      <c r="E128" s="18">
        <f>C128-D128</f>
        <v>23696200</v>
      </c>
      <c r="F128" s="33">
        <f t="shared" si="10"/>
        <v>0</v>
      </c>
    </row>
    <row r="129" spans="1:6" s="39" customFormat="1" ht="51">
      <c r="A129" s="14" t="s">
        <v>278</v>
      </c>
      <c r="B129" s="40" t="s">
        <v>279</v>
      </c>
      <c r="C129" s="42">
        <f>C130</f>
        <v>3351173.89</v>
      </c>
      <c r="D129" s="42">
        <f>D130</f>
        <v>0</v>
      </c>
      <c r="E129" s="42">
        <f>E130</f>
        <v>3351173.89</v>
      </c>
      <c r="F129" s="42">
        <f t="shared" si="10"/>
        <v>0</v>
      </c>
    </row>
    <row r="130" spans="1:6" s="39" customFormat="1" ht="57" customHeight="1">
      <c r="A130" s="8" t="s">
        <v>280</v>
      </c>
      <c r="B130" s="38" t="s">
        <v>281</v>
      </c>
      <c r="C130" s="33">
        <v>3351173.89</v>
      </c>
      <c r="D130" s="33">
        <v>0</v>
      </c>
      <c r="E130" s="33">
        <f>C130-D130</f>
        <v>3351173.89</v>
      </c>
      <c r="F130" s="33">
        <f t="shared" si="10"/>
        <v>0</v>
      </c>
    </row>
    <row r="131" spans="1:6" s="39" customFormat="1" ht="21.75" customHeight="1">
      <c r="A131" s="14" t="s">
        <v>209</v>
      </c>
      <c r="B131" s="51" t="s">
        <v>172</v>
      </c>
      <c r="C131" s="42">
        <f>C132</f>
        <v>154078544.05</v>
      </c>
      <c r="D131" s="42">
        <f>D132</f>
        <v>19913507.06</v>
      </c>
      <c r="E131" s="42">
        <f>E132</f>
        <v>134165036.99000001</v>
      </c>
      <c r="F131" s="42">
        <f t="shared" si="10"/>
        <v>12.924257029283629</v>
      </c>
    </row>
    <row r="132" spans="1:6" s="39" customFormat="1" ht="25.5" customHeight="1">
      <c r="A132" s="8" t="s">
        <v>210</v>
      </c>
      <c r="B132" s="52" t="s">
        <v>173</v>
      </c>
      <c r="C132" s="33">
        <v>154078544.05</v>
      </c>
      <c r="D132" s="33">
        <v>19913507.06</v>
      </c>
      <c r="E132" s="33">
        <f>C132-D132</f>
        <v>134165036.99000001</v>
      </c>
      <c r="F132" s="33">
        <f t="shared" si="10"/>
        <v>12.924257029283629</v>
      </c>
    </row>
    <row r="133" spans="1:8" ht="33.75" customHeight="1">
      <c r="A133" s="69" t="s">
        <v>211</v>
      </c>
      <c r="B133" s="73" t="s">
        <v>174</v>
      </c>
      <c r="C133" s="71">
        <f>C136+C138+C144+C146+C140+C134+C142</f>
        <v>923170571</v>
      </c>
      <c r="D133" s="71">
        <f>D136+D138+D144+D146+D140+D134+D142</f>
        <v>262186201.79</v>
      </c>
      <c r="E133" s="71">
        <f>E136+E138+E144+E146+E140+E134+E142</f>
        <v>660984369.21</v>
      </c>
      <c r="F133" s="90">
        <f>D133/C133</f>
        <v>0.2840062389618787</v>
      </c>
      <c r="H133" s="4"/>
    </row>
    <row r="134" spans="1:6" ht="48.75" customHeight="1">
      <c r="A134" s="14" t="s">
        <v>230</v>
      </c>
      <c r="B134" s="28" t="s">
        <v>232</v>
      </c>
      <c r="C134" s="16">
        <f>C135</f>
        <v>35287887</v>
      </c>
      <c r="D134" s="42">
        <f>D135</f>
        <v>9214759.98</v>
      </c>
      <c r="E134" s="42">
        <f>E135</f>
        <v>26073127.02</v>
      </c>
      <c r="F134" s="42">
        <f>D134/C134*100</f>
        <v>26.113096485488068</v>
      </c>
    </row>
    <row r="135" spans="1:6" ht="48.75" customHeight="1">
      <c r="A135" s="8" t="s">
        <v>231</v>
      </c>
      <c r="B135" s="27" t="s">
        <v>233</v>
      </c>
      <c r="C135" s="18">
        <v>35287887</v>
      </c>
      <c r="D135" s="33">
        <v>9214759.98</v>
      </c>
      <c r="E135" s="33">
        <f>C135-D135</f>
        <v>26073127.02</v>
      </c>
      <c r="F135" s="33">
        <f>D135/C135*100</f>
        <v>26.113096485488068</v>
      </c>
    </row>
    <row r="136" spans="1:6" s="39" customFormat="1" ht="52.5" customHeight="1">
      <c r="A136" s="14" t="s">
        <v>212</v>
      </c>
      <c r="B136" s="28" t="s">
        <v>175</v>
      </c>
      <c r="C136" s="16">
        <f>C137</f>
        <v>32619900</v>
      </c>
      <c r="D136" s="42">
        <f>D137</f>
        <v>6475993.85</v>
      </c>
      <c r="E136" s="42">
        <f>E137</f>
        <v>26143906.15</v>
      </c>
      <c r="F136" s="42">
        <f t="shared" si="10"/>
        <v>19.852893019291905</v>
      </c>
    </row>
    <row r="137" spans="1:6" s="39" customFormat="1" ht="48" customHeight="1">
      <c r="A137" s="8" t="s">
        <v>213</v>
      </c>
      <c r="B137" s="27" t="s">
        <v>176</v>
      </c>
      <c r="C137" s="18">
        <v>32619900</v>
      </c>
      <c r="D137" s="33">
        <v>6475993.85</v>
      </c>
      <c r="E137" s="33">
        <f>C137-D137</f>
        <v>26143906.15</v>
      </c>
      <c r="F137" s="33">
        <f t="shared" si="10"/>
        <v>19.852893019291905</v>
      </c>
    </row>
    <row r="138" spans="1:6" s="39" customFormat="1" ht="54" customHeight="1">
      <c r="A138" s="14" t="s">
        <v>214</v>
      </c>
      <c r="B138" s="28" t="s">
        <v>177</v>
      </c>
      <c r="C138" s="16">
        <f>C139</f>
        <v>20703900</v>
      </c>
      <c r="D138" s="42">
        <f>D139</f>
        <v>5039907.25</v>
      </c>
      <c r="E138" s="42">
        <f>E139</f>
        <v>15663992.75</v>
      </c>
      <c r="F138" s="42">
        <f t="shared" si="10"/>
        <v>24.342791696250465</v>
      </c>
    </row>
    <row r="139" spans="1:6" s="39" customFormat="1" ht="84" customHeight="1">
      <c r="A139" s="8" t="s">
        <v>215</v>
      </c>
      <c r="B139" s="27" t="s">
        <v>178</v>
      </c>
      <c r="C139" s="18">
        <v>20703900</v>
      </c>
      <c r="D139" s="33">
        <v>5039907.25</v>
      </c>
      <c r="E139" s="33">
        <f>C139-D139</f>
        <v>15663992.75</v>
      </c>
      <c r="F139" s="33">
        <f t="shared" si="10"/>
        <v>24.342791696250465</v>
      </c>
    </row>
    <row r="140" spans="1:6" s="39" customFormat="1" ht="75" customHeight="1">
      <c r="A140" s="14" t="s">
        <v>236</v>
      </c>
      <c r="B140" s="77" t="s">
        <v>234</v>
      </c>
      <c r="C140" s="16">
        <f>C141</f>
        <v>5612</v>
      </c>
      <c r="D140" s="42">
        <f>D141</f>
        <v>0</v>
      </c>
      <c r="E140" s="42">
        <f>E141</f>
        <v>5612</v>
      </c>
      <c r="F140" s="42">
        <f>D140/C140*100</f>
        <v>0</v>
      </c>
    </row>
    <row r="141" spans="1:6" s="39" customFormat="1" ht="66.75" customHeight="1">
      <c r="A141" s="8" t="s">
        <v>237</v>
      </c>
      <c r="B141" s="19" t="s">
        <v>235</v>
      </c>
      <c r="C141" s="18">
        <v>5612</v>
      </c>
      <c r="D141" s="33">
        <v>0</v>
      </c>
      <c r="E141" s="33">
        <f>C141-D141</f>
        <v>5612</v>
      </c>
      <c r="F141" s="33">
        <f>D141/C141*100</f>
        <v>0</v>
      </c>
    </row>
    <row r="142" spans="1:6" s="39" customFormat="1" ht="30" customHeight="1">
      <c r="A142" s="14" t="s">
        <v>282</v>
      </c>
      <c r="B142" s="77" t="s">
        <v>283</v>
      </c>
      <c r="C142" s="16">
        <f>C143</f>
        <v>758000</v>
      </c>
      <c r="D142" s="16">
        <f>D143</f>
        <v>0</v>
      </c>
      <c r="E142" s="16">
        <f>E143</f>
        <v>758000</v>
      </c>
      <c r="F142" s="42">
        <f>D142/C142*100</f>
        <v>0</v>
      </c>
    </row>
    <row r="143" spans="1:6" s="39" customFormat="1" ht="42" customHeight="1">
      <c r="A143" s="8" t="s">
        <v>284</v>
      </c>
      <c r="B143" s="19" t="s">
        <v>285</v>
      </c>
      <c r="C143" s="18">
        <v>758000</v>
      </c>
      <c r="D143" s="33">
        <v>0</v>
      </c>
      <c r="E143" s="33">
        <f>C143-D143</f>
        <v>758000</v>
      </c>
      <c r="F143" s="33">
        <f>D143/C143*100</f>
        <v>0</v>
      </c>
    </row>
    <row r="144" spans="1:6" s="39" customFormat="1" ht="32.25" customHeight="1">
      <c r="A144" s="14" t="s">
        <v>216</v>
      </c>
      <c r="B144" s="77" t="s">
        <v>179</v>
      </c>
      <c r="C144" s="16">
        <f>C145</f>
        <v>2382872</v>
      </c>
      <c r="D144" s="42">
        <f>D145</f>
        <v>722280.71</v>
      </c>
      <c r="E144" s="42">
        <f>E145</f>
        <v>1660591.29</v>
      </c>
      <c r="F144" s="42">
        <f t="shared" si="10"/>
        <v>30.31135159588933</v>
      </c>
    </row>
    <row r="145" spans="1:6" s="39" customFormat="1" ht="45.75" customHeight="1">
      <c r="A145" s="8" t="s">
        <v>217</v>
      </c>
      <c r="B145" s="19" t="s">
        <v>180</v>
      </c>
      <c r="C145" s="18">
        <v>2382872</v>
      </c>
      <c r="D145" s="33">
        <v>722280.71</v>
      </c>
      <c r="E145" s="33">
        <f>C145-D145</f>
        <v>1660591.29</v>
      </c>
      <c r="F145" s="33">
        <f t="shared" si="10"/>
        <v>30.31135159588933</v>
      </c>
    </row>
    <row r="146" spans="1:6" s="39" customFormat="1" ht="21.75" customHeight="1">
      <c r="A146" s="14" t="s">
        <v>238</v>
      </c>
      <c r="B146" s="28" t="s">
        <v>240</v>
      </c>
      <c r="C146" s="16">
        <f>C147</f>
        <v>831412400</v>
      </c>
      <c r="D146" s="42">
        <f>D147</f>
        <v>240733260</v>
      </c>
      <c r="E146" s="42">
        <f>E147</f>
        <v>590679140</v>
      </c>
      <c r="F146" s="42">
        <f t="shared" si="10"/>
        <v>28.95473533952585</v>
      </c>
    </row>
    <row r="147" spans="1:6" s="39" customFormat="1" ht="21.75" customHeight="1">
      <c r="A147" s="8" t="s">
        <v>239</v>
      </c>
      <c r="B147" s="19" t="s">
        <v>241</v>
      </c>
      <c r="C147" s="18">
        <v>831412400</v>
      </c>
      <c r="D147" s="33">
        <v>240733260</v>
      </c>
      <c r="E147" s="33">
        <f>C147-D147</f>
        <v>590679140</v>
      </c>
      <c r="F147" s="33">
        <f t="shared" si="10"/>
        <v>28.95473533952585</v>
      </c>
    </row>
    <row r="148" spans="1:6" s="39" customFormat="1" ht="24" customHeight="1">
      <c r="A148" s="69" t="s">
        <v>218</v>
      </c>
      <c r="B148" s="73" t="s">
        <v>181</v>
      </c>
      <c r="C148" s="71">
        <f aca="true" t="shared" si="11" ref="C148:E149">C149</f>
        <v>1000000</v>
      </c>
      <c r="D148" s="71">
        <f t="shared" si="11"/>
        <v>0</v>
      </c>
      <c r="E148" s="71">
        <f t="shared" si="11"/>
        <v>1000000</v>
      </c>
      <c r="F148" s="90">
        <f>D148/C148</f>
        <v>0</v>
      </c>
    </row>
    <row r="149" spans="1:6" s="78" customFormat="1" ht="34.5" customHeight="1">
      <c r="A149" s="14" t="s">
        <v>286</v>
      </c>
      <c r="B149" s="28" t="s">
        <v>287</v>
      </c>
      <c r="C149" s="16">
        <f t="shared" si="11"/>
        <v>1000000</v>
      </c>
      <c r="D149" s="16">
        <f t="shared" si="11"/>
        <v>0</v>
      </c>
      <c r="E149" s="16">
        <f t="shared" si="11"/>
        <v>1000000</v>
      </c>
      <c r="F149" s="42">
        <f t="shared" si="10"/>
        <v>0</v>
      </c>
    </row>
    <row r="150" spans="1:6" s="78" customFormat="1" ht="42" customHeight="1">
      <c r="A150" s="8" t="s">
        <v>288</v>
      </c>
      <c r="B150" s="19" t="s">
        <v>289</v>
      </c>
      <c r="C150" s="18">
        <v>1000000</v>
      </c>
      <c r="D150" s="16">
        <v>0</v>
      </c>
      <c r="E150" s="33">
        <f>C150-D150</f>
        <v>1000000</v>
      </c>
      <c r="F150" s="33">
        <f t="shared" si="10"/>
        <v>0</v>
      </c>
    </row>
    <row r="151" spans="1:6" s="39" customFormat="1" ht="28.5" customHeight="1" hidden="1">
      <c r="A151" s="69" t="s">
        <v>219</v>
      </c>
      <c r="B151" s="79" t="s">
        <v>193</v>
      </c>
      <c r="C151" s="71">
        <f aca="true" t="shared" si="12" ref="C151:E152">C152</f>
        <v>0</v>
      </c>
      <c r="D151" s="71">
        <f t="shared" si="12"/>
        <v>0</v>
      </c>
      <c r="E151" s="71">
        <f t="shared" si="12"/>
        <v>0</v>
      </c>
      <c r="F151" s="71">
        <v>0</v>
      </c>
    </row>
    <row r="152" spans="1:6" s="39" customFormat="1" ht="33.75" customHeight="1" hidden="1">
      <c r="A152" s="14" t="s">
        <v>220</v>
      </c>
      <c r="B152" s="28" t="s">
        <v>194</v>
      </c>
      <c r="C152" s="16">
        <f t="shared" si="12"/>
        <v>0</v>
      </c>
      <c r="D152" s="16">
        <f t="shared" si="12"/>
        <v>0</v>
      </c>
      <c r="E152" s="16">
        <f t="shared" si="12"/>
        <v>0</v>
      </c>
      <c r="F152" s="42">
        <v>0</v>
      </c>
    </row>
    <row r="153" spans="1:6" s="39" customFormat="1" ht="30.75" customHeight="1" hidden="1">
      <c r="A153" s="8" t="s">
        <v>221</v>
      </c>
      <c r="B153" s="27" t="s">
        <v>194</v>
      </c>
      <c r="C153" s="18">
        <v>0</v>
      </c>
      <c r="D153" s="33">
        <v>0</v>
      </c>
      <c r="E153" s="33">
        <f>C153-D153</f>
        <v>0</v>
      </c>
      <c r="F153" s="33">
        <v>0</v>
      </c>
    </row>
    <row r="154" spans="1:6" ht="69" customHeight="1">
      <c r="A154" s="69" t="s">
        <v>182</v>
      </c>
      <c r="B154" s="79" t="s">
        <v>183</v>
      </c>
      <c r="C154" s="71">
        <f>C155</f>
        <v>0</v>
      </c>
      <c r="D154" s="71">
        <f>D155</f>
        <v>3875.29</v>
      </c>
      <c r="E154" s="71">
        <f>E155</f>
        <v>0</v>
      </c>
      <c r="F154" s="90">
        <v>0</v>
      </c>
    </row>
    <row r="155" spans="1:6" ht="40.5" customHeight="1">
      <c r="A155" s="41" t="s">
        <v>222</v>
      </c>
      <c r="B155" s="80" t="s">
        <v>184</v>
      </c>
      <c r="C155" s="42">
        <f aca="true" t="shared" si="13" ref="C155:E156">C156</f>
        <v>0</v>
      </c>
      <c r="D155" s="42">
        <f t="shared" si="13"/>
        <v>3875.29</v>
      </c>
      <c r="E155" s="42">
        <f t="shared" si="13"/>
        <v>0</v>
      </c>
      <c r="F155" s="42">
        <v>0</v>
      </c>
    </row>
    <row r="156" spans="1:6" ht="30.75" customHeight="1">
      <c r="A156" s="37" t="s">
        <v>223</v>
      </c>
      <c r="B156" s="38" t="s">
        <v>185</v>
      </c>
      <c r="C156" s="33">
        <f t="shared" si="13"/>
        <v>0</v>
      </c>
      <c r="D156" s="33">
        <f>D157+D158</f>
        <v>3875.29</v>
      </c>
      <c r="E156" s="33">
        <f t="shared" si="13"/>
        <v>0</v>
      </c>
      <c r="F156" s="33">
        <v>0</v>
      </c>
    </row>
    <row r="157" spans="1:6" s="22" customFormat="1" ht="47.25" customHeight="1">
      <c r="A157" s="8" t="s">
        <v>224</v>
      </c>
      <c r="B157" s="27" t="s">
        <v>186</v>
      </c>
      <c r="C157" s="18">
        <v>0</v>
      </c>
      <c r="D157" s="18">
        <v>0.14</v>
      </c>
      <c r="E157" s="18">
        <v>0</v>
      </c>
      <c r="F157" s="33">
        <v>0</v>
      </c>
    </row>
    <row r="158" spans="1:6" s="22" customFormat="1" ht="47.25" customHeight="1">
      <c r="A158" s="8" t="s">
        <v>304</v>
      </c>
      <c r="B158" s="27" t="s">
        <v>305</v>
      </c>
      <c r="C158" s="18">
        <v>0</v>
      </c>
      <c r="D158" s="18">
        <v>3875.15</v>
      </c>
      <c r="E158" s="18">
        <v>0</v>
      </c>
      <c r="F158" s="33">
        <v>0</v>
      </c>
    </row>
    <row r="159" spans="1:6" ht="42.75" customHeight="1">
      <c r="A159" s="69" t="s">
        <v>225</v>
      </c>
      <c r="B159" s="79" t="s">
        <v>187</v>
      </c>
      <c r="C159" s="71">
        <f>C161</f>
        <v>0</v>
      </c>
      <c r="D159" s="71">
        <f>D161</f>
        <v>-47221.54</v>
      </c>
      <c r="E159" s="71">
        <f>E161</f>
        <v>0</v>
      </c>
      <c r="F159" s="90">
        <v>0</v>
      </c>
    </row>
    <row r="160" spans="1:6" ht="55.5" customHeight="1">
      <c r="A160" s="37" t="s">
        <v>226</v>
      </c>
      <c r="B160" s="38" t="s">
        <v>188</v>
      </c>
      <c r="C160" s="33">
        <f>C161</f>
        <v>0</v>
      </c>
      <c r="D160" s="33">
        <f>D161</f>
        <v>-47221.54</v>
      </c>
      <c r="E160" s="33">
        <v>0</v>
      </c>
      <c r="F160" s="33">
        <v>0</v>
      </c>
    </row>
    <row r="161" spans="1:6" ht="58.5" customHeight="1">
      <c r="A161" s="8" t="s">
        <v>227</v>
      </c>
      <c r="B161" s="27" t="s">
        <v>189</v>
      </c>
      <c r="C161" s="18">
        <v>0</v>
      </c>
      <c r="D161" s="18">
        <v>-47221.54</v>
      </c>
      <c r="E161" s="18">
        <v>0</v>
      </c>
      <c r="F161" s="33">
        <v>0</v>
      </c>
    </row>
    <row r="162" spans="1:6" s="78" customFormat="1" ht="27" customHeight="1">
      <c r="A162" s="81" t="s">
        <v>190</v>
      </c>
      <c r="B162" s="82"/>
      <c r="C162" s="83">
        <f>C10+C111</f>
        <v>2697255970.04</v>
      </c>
      <c r="D162" s="83">
        <f>D10+D111</f>
        <v>621822262.08</v>
      </c>
      <c r="E162" s="83">
        <f>E10+E111</f>
        <v>2075390361.7099998</v>
      </c>
      <c r="F162" s="91">
        <f>D162/C162</f>
        <v>0.23053883983831852</v>
      </c>
    </row>
    <row r="166" spans="3:4" ht="12.75">
      <c r="C166" s="12"/>
      <c r="D166" s="12"/>
    </row>
  </sheetData>
  <sheetProtection/>
  <mergeCells count="5">
    <mergeCell ref="A6:E6"/>
    <mergeCell ref="B1:C1"/>
    <mergeCell ref="B2:C2"/>
    <mergeCell ref="B3:C3"/>
    <mergeCell ref="A4:F4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Полянина Александра Александровна</cp:lastModifiedBy>
  <cp:lastPrinted>2019-04-23T07:48:47Z</cp:lastPrinted>
  <dcterms:created xsi:type="dcterms:W3CDTF">2003-08-14T15:25:08Z</dcterms:created>
  <dcterms:modified xsi:type="dcterms:W3CDTF">2020-08-31T13:51:45Z</dcterms:modified>
  <cp:category/>
  <cp:version/>
  <cp:contentType/>
  <cp:contentStatus/>
</cp:coreProperties>
</file>