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март 2021 и 2022" sheetId="1" r:id="rId1"/>
  </sheets>
  <definedNames>
    <definedName name="_xlnm.Print_Titles" localSheetId="0">'анализ январь-март 2021 и 2022'!$6:$7</definedName>
    <definedName name="_xlnm.Print_Area" localSheetId="0">'анализ январь-март 2021 и 2022'!$A$1:$F$118</definedName>
  </definedNames>
  <calcPr fullCalcOnLoad="1"/>
</workbook>
</file>

<file path=xl/sharedStrings.xml><?xml version="1.0" encoding="utf-8"?>
<sst xmlns="http://schemas.openxmlformats.org/spreadsheetml/2006/main" count="356" uniqueCount="338">
  <si>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</si>
  <si>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</si>
  <si>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</si>
  <si>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</si>
  <si>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</si>
  <si>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</si>
  <si>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</si>
  <si>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</si>
  <si>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</si>
  <si>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</si>
  <si>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</si>
  <si>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</si>
  <si>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</si>
  <si>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</si>
  <si>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</si>
  <si>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</si>
  <si>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</si>
  <si>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</si>
  <si>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</si>
  <si>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</si>
  <si>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</si>
  <si>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</si>
  <si>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</si>
  <si>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</si>
  <si>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</si>
  <si>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</si>
  <si>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</si>
  <si>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</si>
  <si>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</si>
  <si>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</si>
  <si>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</si>
  <si>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</si>
  <si>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</si>
  <si>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</si>
  <si>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</si>
  <si>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</si>
  <si>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</si>
  <si>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</si>
  <si>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</si>
  <si>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</si>
  <si>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</si>
  <si>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</si>
  <si>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</si>
  <si>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</si>
  <si>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</si>
  <si>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</si>
  <si>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</si>
  <si>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</si>
  <si>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</si>
  <si>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</si>
  <si>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</si>
  <si>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</si>
  <si>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</si>
  <si>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</si>
  <si>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</si>
  <si>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</si>
  <si>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</si>
  <si>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</si>
  <si>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</si>
  <si>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</si>
  <si>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</si>
  <si>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</si>
  <si>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</si>
  <si>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</si>
  <si>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</si>
  <si>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</si>
  <si>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</si>
  <si>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</si>
  <si>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</si>
  <si>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</si>
  <si>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</si>
  <si>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</si>
  <si>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</si>
  <si>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</si>
  <si>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</si>
  <si>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</si>
  <si>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</si>
  <si>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</si>
  <si>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</si>
  <si>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</si>
  <si>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</si>
  <si>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</si>
  <si>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</si>
  <si>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</si>
  <si>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</si>
  <si>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</si>
  <si>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</si>
  <si>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</si>
  <si>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</si>
  <si>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</si>
  <si>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</si>
  <si>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</si>
  <si>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</si>
  <si>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</si>
  <si>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</si>
  <si>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</si>
  <si>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</si>
  <si>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</si>
  <si>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</si>
  <si>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</si>
  <si>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</si>
  <si>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</si>
  <si>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</si>
  <si>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</si>
  <si>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</si>
  <si>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</si>
  <si>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</si>
  <si>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</si>
  <si>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</si>
  <si>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</si>
  <si>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</si>
  <si>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</si>
  <si>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</si>
  <si>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</si>
  <si>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</si>
  <si>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</si>
  <si>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</si>
  <si>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</si>
  <si>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</si>
  <si>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</si>
  <si>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</si>
  <si>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</si>
  <si>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</si>
  <si>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</si>
  <si>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</si>
  <si>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</si>
  <si>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</si>
  <si>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</si>
  <si>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</si>
  <si>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</si>
  <si>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</si>
  <si>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</si>
  <si>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</si>
  <si>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</si>
  <si>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</si>
  <si>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</si>
  <si>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</si>
  <si>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</si>
  <si>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</si>
  <si>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</si>
  <si>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</si>
  <si>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</si>
  <si>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</si>
  <si>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</si>
  <si>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</si>
  <si>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</si>
  <si>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</si>
  <si>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</si>
  <si>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</si>
  <si>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</si>
  <si>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</si>
  <si>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</si>
  <si>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</si>
  <si>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</si>
  <si>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</si>
  <si>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</si>
  <si>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</si>
  <si>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</si>
  <si>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</si>
  <si>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</si>
  <si>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</si>
  <si>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</si>
  <si>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</si>
  <si>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</si>
  <si>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</si>
  <si>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</si>
  <si>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</si>
  <si>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</si>
  <si>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</si>
  <si>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</si>
  <si>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</si>
  <si>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</si>
  <si>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</si>
  <si>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</si>
  <si>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</si>
  <si>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</si>
  <si>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</si>
  <si>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</si>
  <si>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</si>
  <si>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</si>
  <si>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</si>
  <si>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</si>
  <si>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</si>
  <si>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</si>
  <si>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</si>
  <si>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</si>
  <si>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</si>
  <si>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</si>
  <si>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</si>
  <si>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</si>
  <si>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</si>
  <si>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</si>
  <si>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</si>
  <si>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</si>
  <si>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</si>
  <si>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</si>
  <si>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</si>
  <si>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</si>
  <si>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</si>
  <si>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</si>
  <si>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</si>
  <si>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</si>
  <si>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</si>
  <si>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</si>
  <si>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</si>
  <si>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</si>
  <si>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</si>
  <si>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</si>
  <si>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</si>
  <si>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</si>
  <si>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</si>
  <si>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</si>
  <si>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</si>
  <si>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</si>
  <si>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</si>
  <si>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</si>
  <si>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</si>
  <si>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</si>
  <si>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</si>
  <si>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</si>
  <si>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</si>
  <si>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</si>
  <si>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</si>
  <si>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</si>
  <si>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</si>
  <si>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</si>
  <si>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</si>
  <si>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</si>
  <si>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</si>
  <si>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</si>
  <si>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</si>
  <si>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</si>
  <si>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</si>
  <si>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</si>
  <si>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</si>
  <si>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</si>
  <si>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</si>
  <si>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</si>
  <si>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</si>
  <si>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</si>
  <si>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</si>
  <si>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</si>
  <si>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</si>
  <si>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</si>
  <si>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</si>
  <si>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</si>
  <si>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</si>
  <si>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</si>
  <si>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</si>
  <si>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</si>
  <si>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</si>
  <si>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</si>
  <si>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</si>
  <si>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</si>
  <si>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</si>
  <si>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</si>
  <si>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</si>
  <si>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</si>
  <si>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</si>
  <si>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</si>
  <si>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</si>
  <si>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</si>
  <si>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</si>
  <si>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</si>
  <si>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</si>
  <si>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Отклонение                                                                (стр. 4 - стр. 3)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</si>
  <si>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</si>
  <si>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</si>
  <si>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</si>
  <si>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</si>
  <si>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</si>
  <si>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</si>
  <si>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</si>
  <si>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</si>
  <si>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</si>
  <si>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</si>
  <si>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</si>
  <si>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</si>
  <si>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</si>
  <si>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</si>
  <si>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</si>
  <si>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</si>
  <si>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</si>
  <si>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</si>
  <si>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</si>
  <si>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</si>
  <si>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</si>
  <si>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</si>
  <si>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</si>
  <si>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</si>
  <si>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</si>
  <si>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</si>
  <si>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</si>
  <si>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</si>
  <si>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</si>
  <si>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</si>
  <si>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</si>
  <si>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</si>
  <si>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</si>
  <si>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</si>
  <si>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</si>
  <si>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</si>
  <si>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</si>
  <si>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</si>
  <si>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</si>
  <si>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</si>
  <si>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Исполнение за                    январь - март                                              2021 года</t>
  </si>
  <si>
    <t>Исполнение за январь - март 2022 года</t>
  </si>
  <si>
    <t>Сравнительный анализ поступления доходов местного бюджета ЗАТО Александровск за январь-март 2021 и 2022 годов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</si>
  <si>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</si>
  <si>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</si>
  <si>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</si>
  <si>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</si>
  <si>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</si>
  <si>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</si>
  <si>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</si>
  <si>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</si>
  <si>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</si>
  <si>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</si>
  <si>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</si>
  <si>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</si>
  <si>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</si>
  <si>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</si>
  <si>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</si>
  <si>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</si>
  <si>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</si>
  <si>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</si>
  <si>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</si>
  <si>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</si>
  <si>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</si>
  <si>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</si>
  <si>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</si>
  <si>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000 1 16 01083 01 0000 140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</si>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</sst>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10" fontId="23" fillId="27" borderId="10" xfId="58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82"/>
  <sheetViews>
    <sheetView tabSelected="1" workbookViewId="0" topLeftCell="A171">
      <selection activeCell="F136" sqref="F136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308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306</v>
      </c>
      <c r="D8" s="1" t="s">
        <v>307</v>
      </c>
      <c r="E8" s="1" t="s">
        <v>265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C11+C53</f>
        <v>185113833.95</v>
      </c>
      <c r="D10" s="36">
        <f>D11+D53</f>
        <v>182762438.27</v>
      </c>
      <c r="E10" s="36">
        <f>D10-C10</f>
        <v>-2351395.6799999774</v>
      </c>
      <c r="F10" s="57">
        <f>D10/C10</f>
        <v>0.9872975691236826</v>
      </c>
      <c r="H10" s="4"/>
    </row>
    <row r="11" spans="1:6" ht="13.5">
      <c r="A11" s="29"/>
      <c r="B11" s="30" t="s">
        <v>89</v>
      </c>
      <c r="C11" s="31">
        <f>C13+C26+C40+C48+C20</f>
        <v>160032691.32</v>
      </c>
      <c r="D11" s="31">
        <f>D13+D26+D40+D48+D20</f>
        <v>158920275.48000002</v>
      </c>
      <c r="E11" s="31">
        <f>D11-C11</f>
        <v>-1112415.8399999738</v>
      </c>
      <c r="F11" s="58">
        <f>D11/C11</f>
        <v>0.9930488212700517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150120257.86</v>
      </c>
      <c r="D13" s="45">
        <f>D14</f>
        <v>146761479.41000003</v>
      </c>
      <c r="E13" s="45">
        <f>D13-C13</f>
        <v>-3358778.449999988</v>
      </c>
      <c r="F13" s="60">
        <f aca="true" t="shared" si="0" ref="F13:F24">D13/C13</f>
        <v>0.9776260812639135</v>
      </c>
    </row>
    <row r="14" spans="1:6" ht="12.75">
      <c r="A14" s="14" t="s">
        <v>93</v>
      </c>
      <c r="B14" s="15" t="s">
        <v>94</v>
      </c>
      <c r="C14" s="16">
        <f>C15+C16+C17+C18+C19</f>
        <v>150120257.86</v>
      </c>
      <c r="D14" s="16">
        <f>D15+D16+D17+D18+D19</f>
        <v>146761479.41000003</v>
      </c>
      <c r="E14" s="16">
        <f>D14-C14</f>
        <v>-3358778.449999988</v>
      </c>
      <c r="F14" s="61">
        <f t="shared" si="0"/>
        <v>0.9776260812639135</v>
      </c>
    </row>
    <row r="15" spans="1:6" ht="79.5">
      <c r="A15" s="8" t="s">
        <v>28</v>
      </c>
      <c r="B15" s="17" t="s">
        <v>109</v>
      </c>
      <c r="C15" s="33">
        <v>149801914.37</v>
      </c>
      <c r="D15" s="33">
        <v>145641754.55</v>
      </c>
      <c r="E15" s="33">
        <f>D15-C15</f>
        <v>-4160159.819999993</v>
      </c>
      <c r="F15" s="62">
        <f>D15/C15</f>
        <v>0.9722289275307611</v>
      </c>
    </row>
    <row r="16" spans="1:6" ht="118.5" customHeight="1">
      <c r="A16" s="8" t="s">
        <v>29</v>
      </c>
      <c r="B16" s="19" t="s">
        <v>30</v>
      </c>
      <c r="C16" s="33">
        <v>41028.25</v>
      </c>
      <c r="D16" s="33">
        <v>19765.57</v>
      </c>
      <c r="E16" s="33">
        <f>D16-C16</f>
        <v>-21262.68</v>
      </c>
      <c r="F16" s="62">
        <f t="shared" si="0"/>
        <v>0.48175513213456583</v>
      </c>
    </row>
    <row r="17" spans="1:6" ht="51">
      <c r="A17" s="37" t="s">
        <v>31</v>
      </c>
      <c r="B17" s="38" t="s">
        <v>32</v>
      </c>
      <c r="C17" s="33">
        <v>277315.24</v>
      </c>
      <c r="D17" s="33">
        <v>463972.63</v>
      </c>
      <c r="E17" s="33">
        <f>D17-C17</f>
        <v>186657.39</v>
      </c>
      <c r="F17" s="62">
        <f t="shared" si="0"/>
        <v>1.6730873860376372</v>
      </c>
    </row>
    <row r="18" spans="1:6" ht="89.25">
      <c r="A18" s="37" t="s">
        <v>309</v>
      </c>
      <c r="B18" s="38" t="s">
        <v>310</v>
      </c>
      <c r="C18" s="33">
        <v>0</v>
      </c>
      <c r="D18" s="33">
        <v>855.36</v>
      </c>
      <c r="E18" s="33">
        <f>D18-C18</f>
        <v>855.36</v>
      </c>
      <c r="F18" s="62" t="s">
        <v>145</v>
      </c>
    </row>
    <row r="19" spans="1:6" ht="102">
      <c r="A19" s="37" t="s">
        <v>311</v>
      </c>
      <c r="B19" s="38" t="s">
        <v>312</v>
      </c>
      <c r="C19" s="33">
        <v>0</v>
      </c>
      <c r="D19" s="33">
        <v>635131.3</v>
      </c>
      <c r="E19" s="33">
        <f>D19-C19</f>
        <v>635131.3</v>
      </c>
      <c r="F19" s="62" t="s">
        <v>145</v>
      </c>
    </row>
    <row r="20" spans="1:6" ht="25.5">
      <c r="A20" s="43" t="s">
        <v>33</v>
      </c>
      <c r="B20" s="46" t="s">
        <v>34</v>
      </c>
      <c r="C20" s="45">
        <f>C21</f>
        <v>1902146.6999999997</v>
      </c>
      <c r="D20" s="45">
        <f>D21</f>
        <v>2276344.45</v>
      </c>
      <c r="E20" s="45">
        <f>E21</f>
        <v>374197.75000000047</v>
      </c>
      <c r="F20" s="60">
        <f t="shared" si="0"/>
        <v>1.19672391724571</v>
      </c>
    </row>
    <row r="21" spans="1:6" ht="38.25">
      <c r="A21" s="14" t="s">
        <v>35</v>
      </c>
      <c r="B21" s="20" t="s">
        <v>36</v>
      </c>
      <c r="C21" s="42">
        <f>C22+C23+C24+C25</f>
        <v>1902146.6999999997</v>
      </c>
      <c r="D21" s="42">
        <f>D22+D23+D24+D25</f>
        <v>2276344.45</v>
      </c>
      <c r="E21" s="16">
        <f aca="true" t="shared" si="1" ref="E21:E28">D21-C21</f>
        <v>374197.75000000047</v>
      </c>
      <c r="F21" s="61">
        <f t="shared" si="0"/>
        <v>1.19672391724571</v>
      </c>
    </row>
    <row r="22" spans="1:8" s="39" customFormat="1" ht="119.25" customHeight="1">
      <c r="A22" s="37" t="s">
        <v>146</v>
      </c>
      <c r="B22" s="38" t="s">
        <v>313</v>
      </c>
      <c r="C22" s="33">
        <v>853649.47</v>
      </c>
      <c r="D22" s="33">
        <v>1093225.13</v>
      </c>
      <c r="E22" s="33">
        <f t="shared" si="1"/>
        <v>239575.65999999992</v>
      </c>
      <c r="F22" s="62">
        <f t="shared" si="0"/>
        <v>1.2806487538731792</v>
      </c>
      <c r="H22" s="56"/>
    </row>
    <row r="23" spans="1:8" s="39" customFormat="1" ht="134.25" customHeight="1">
      <c r="A23" s="37" t="s">
        <v>147</v>
      </c>
      <c r="B23" s="38" t="s">
        <v>314</v>
      </c>
      <c r="C23" s="33">
        <v>5987.15</v>
      </c>
      <c r="D23" s="33">
        <v>7005.12</v>
      </c>
      <c r="E23" s="33">
        <f t="shared" si="1"/>
        <v>1017.9700000000003</v>
      </c>
      <c r="F23" s="62">
        <f t="shared" si="0"/>
        <v>1.1700258052662786</v>
      </c>
      <c r="H23" s="56"/>
    </row>
    <row r="24" spans="1:11" s="39" customFormat="1" ht="120.75" customHeight="1">
      <c r="A24" s="37" t="s">
        <v>148</v>
      </c>
      <c r="B24" s="38" t="s">
        <v>315</v>
      </c>
      <c r="C24" s="33">
        <v>1194965.97</v>
      </c>
      <c r="D24" s="33">
        <v>1322784.41</v>
      </c>
      <c r="E24" s="33">
        <f t="shared" si="1"/>
        <v>127818.43999999994</v>
      </c>
      <c r="F24" s="62">
        <f t="shared" si="0"/>
        <v>1.1069640836717718</v>
      </c>
      <c r="K24" s="56"/>
    </row>
    <row r="25" spans="1:6" ht="119.25" customHeight="1">
      <c r="A25" s="8" t="s">
        <v>149</v>
      </c>
      <c r="B25" s="19" t="s">
        <v>316</v>
      </c>
      <c r="C25" s="33">
        <v>-152455.89</v>
      </c>
      <c r="D25" s="33">
        <v>-146670.21</v>
      </c>
      <c r="E25" s="33">
        <f t="shared" si="1"/>
        <v>5785.680000000022</v>
      </c>
      <c r="F25" s="62">
        <f>D25/C25</f>
        <v>0.9620501379120215</v>
      </c>
    </row>
    <row r="26" spans="1:6" ht="12.75">
      <c r="A26" s="43" t="s">
        <v>95</v>
      </c>
      <c r="B26" s="44" t="s">
        <v>96</v>
      </c>
      <c r="C26" s="45">
        <f>C27+C35+C39</f>
        <v>5490782.57</v>
      </c>
      <c r="D26" s="45">
        <f>D27+D35+D39</f>
        <v>5914004.460000001</v>
      </c>
      <c r="E26" s="45">
        <f t="shared" si="1"/>
        <v>423221.8900000006</v>
      </c>
      <c r="F26" s="60">
        <f aca="true" t="shared" si="2" ref="F26:F33">D26/C26</f>
        <v>1.0770786103081842</v>
      </c>
    </row>
    <row r="27" spans="1:6" ht="25.5">
      <c r="A27" s="14" t="s">
        <v>97</v>
      </c>
      <c r="B27" s="21" t="s">
        <v>98</v>
      </c>
      <c r="C27" s="42">
        <f>C28+C31+C34</f>
        <v>2339875.21</v>
      </c>
      <c r="D27" s="42">
        <f>D28+D31+D34</f>
        <v>5410505.82</v>
      </c>
      <c r="E27" s="16">
        <f t="shared" si="1"/>
        <v>3070630.6100000003</v>
      </c>
      <c r="F27" s="61">
        <f>D27/C27</f>
        <v>2.312305287425991</v>
      </c>
    </row>
    <row r="28" spans="1:6" ht="38.25">
      <c r="A28" s="8" t="s">
        <v>37</v>
      </c>
      <c r="B28" s="19" t="s">
        <v>38</v>
      </c>
      <c r="C28" s="33">
        <f>C29+C30</f>
        <v>1387725.46</v>
      </c>
      <c r="D28" s="33">
        <f>D29+D30</f>
        <v>3170514.62</v>
      </c>
      <c r="E28" s="18">
        <f t="shared" si="1"/>
        <v>1782789.1600000001</v>
      </c>
      <c r="F28" s="63">
        <f t="shared" si="2"/>
        <v>2.2846843351854336</v>
      </c>
    </row>
    <row r="29" spans="1:10" ht="38.25">
      <c r="A29" s="8" t="s">
        <v>39</v>
      </c>
      <c r="B29" s="19" t="s">
        <v>38</v>
      </c>
      <c r="C29" s="33">
        <v>1388308.66</v>
      </c>
      <c r="D29" s="33">
        <v>3170586.39</v>
      </c>
      <c r="E29" s="18">
        <f aca="true" t="shared" si="3" ref="E29:E39">D29-C29</f>
        <v>1782277.7300000002</v>
      </c>
      <c r="F29" s="63">
        <f t="shared" si="2"/>
        <v>2.283776282141754</v>
      </c>
      <c r="J29" s="4"/>
    </row>
    <row r="30" spans="1:10" ht="51">
      <c r="A30" s="8" t="s">
        <v>110</v>
      </c>
      <c r="B30" s="19" t="s">
        <v>111</v>
      </c>
      <c r="C30" s="33">
        <v>-583.2</v>
      </c>
      <c r="D30" s="33">
        <v>-71.77</v>
      </c>
      <c r="E30" s="18">
        <f t="shared" si="3"/>
        <v>511.43000000000006</v>
      </c>
      <c r="F30" s="63">
        <f t="shared" si="2"/>
        <v>0.12306241426611796</v>
      </c>
      <c r="J30" s="4"/>
    </row>
    <row r="31" spans="1:10" ht="38.25">
      <c r="A31" s="8" t="s">
        <v>40</v>
      </c>
      <c r="B31" s="19" t="s">
        <v>41</v>
      </c>
      <c r="C31" s="33">
        <f>C32+C33</f>
        <v>952149.75</v>
      </c>
      <c r="D31" s="33">
        <f>D32+D33</f>
        <v>2239991.2</v>
      </c>
      <c r="E31" s="18">
        <f t="shared" si="3"/>
        <v>1287841.4500000002</v>
      </c>
      <c r="F31" s="63">
        <f t="shared" si="2"/>
        <v>2.352561873801889</v>
      </c>
      <c r="J31" s="4"/>
    </row>
    <row r="32" spans="1:10" ht="75" customHeight="1">
      <c r="A32" s="8" t="s">
        <v>42</v>
      </c>
      <c r="B32" s="19" t="s">
        <v>317</v>
      </c>
      <c r="C32" s="33">
        <v>952149.75</v>
      </c>
      <c r="D32" s="33">
        <v>2239991.2</v>
      </c>
      <c r="E32" s="18">
        <f t="shared" si="3"/>
        <v>1287841.4500000002</v>
      </c>
      <c r="F32" s="63">
        <f t="shared" si="2"/>
        <v>2.352561873801889</v>
      </c>
      <c r="J32" s="4"/>
    </row>
    <row r="33" spans="1:10" ht="63.75" hidden="1">
      <c r="A33" s="8" t="s">
        <v>113</v>
      </c>
      <c r="B33" s="19" t="s">
        <v>112</v>
      </c>
      <c r="C33" s="33">
        <v>0</v>
      </c>
      <c r="D33" s="33">
        <v>0</v>
      </c>
      <c r="E33" s="18">
        <f t="shared" si="3"/>
        <v>0</v>
      </c>
      <c r="F33" s="63" t="e">
        <f t="shared" si="2"/>
        <v>#DIV/0!</v>
      </c>
      <c r="J33" s="4"/>
    </row>
    <row r="34" spans="1:10" ht="38.25" hidden="1">
      <c r="A34" s="8" t="s">
        <v>43</v>
      </c>
      <c r="B34" s="19" t="s">
        <v>141</v>
      </c>
      <c r="C34" s="33">
        <v>0</v>
      </c>
      <c r="D34" s="33">
        <v>0</v>
      </c>
      <c r="E34" s="18">
        <f t="shared" si="3"/>
        <v>0</v>
      </c>
      <c r="F34" s="63" t="s">
        <v>145</v>
      </c>
      <c r="J34" s="4"/>
    </row>
    <row r="35" spans="1:10" s="22" customFormat="1" ht="25.5">
      <c r="A35" s="14" t="s">
        <v>99</v>
      </c>
      <c r="B35" s="21" t="s">
        <v>100</v>
      </c>
      <c r="C35" s="42">
        <f>C36+C37</f>
        <v>2881020.79</v>
      </c>
      <c r="D35" s="42">
        <f>D36+D37</f>
        <v>17193.440000000002</v>
      </c>
      <c r="E35" s="16">
        <f t="shared" si="3"/>
        <v>-2863827.35</v>
      </c>
      <c r="F35" s="64">
        <f aca="true" t="shared" si="4" ref="F35:F45">D35/C35</f>
        <v>0.005967829201260294</v>
      </c>
      <c r="H35" s="2"/>
      <c r="J35" s="4"/>
    </row>
    <row r="36" spans="1:10" s="22" customFormat="1" ht="25.5">
      <c r="A36" s="8" t="s">
        <v>44</v>
      </c>
      <c r="B36" s="19" t="s">
        <v>45</v>
      </c>
      <c r="C36" s="33">
        <v>2881020.79</v>
      </c>
      <c r="D36" s="33">
        <v>17195.61</v>
      </c>
      <c r="E36" s="18">
        <f t="shared" si="3"/>
        <v>-2863825.18</v>
      </c>
      <c r="F36" s="62">
        <f t="shared" si="4"/>
        <v>0.005968582406515713</v>
      </c>
      <c r="H36" s="2"/>
      <c r="J36" s="4"/>
    </row>
    <row r="37" spans="1:10" s="22" customFormat="1" ht="38.25">
      <c r="A37" s="8" t="s">
        <v>46</v>
      </c>
      <c r="B37" s="19" t="s">
        <v>47</v>
      </c>
      <c r="C37" s="33">
        <v>0</v>
      </c>
      <c r="D37" s="33">
        <v>-2.17</v>
      </c>
      <c r="E37" s="18">
        <f t="shared" si="3"/>
        <v>-2.17</v>
      </c>
      <c r="F37" s="62" t="s">
        <v>145</v>
      </c>
      <c r="H37" s="2"/>
      <c r="J37" s="4"/>
    </row>
    <row r="38" spans="1:10" s="22" customFormat="1" ht="25.5">
      <c r="A38" s="14" t="s">
        <v>48</v>
      </c>
      <c r="B38" s="21" t="s">
        <v>49</v>
      </c>
      <c r="C38" s="42">
        <f>C39</f>
        <v>269886.57</v>
      </c>
      <c r="D38" s="42">
        <f>D39</f>
        <v>486305.2</v>
      </c>
      <c r="E38" s="16">
        <f t="shared" si="3"/>
        <v>216418.63</v>
      </c>
      <c r="F38" s="61">
        <f t="shared" si="4"/>
        <v>1.801887363272652</v>
      </c>
      <c r="H38" s="2"/>
      <c r="J38" s="4"/>
    </row>
    <row r="39" spans="1:10" ht="38.25">
      <c r="A39" s="8" t="s">
        <v>101</v>
      </c>
      <c r="B39" s="23" t="s">
        <v>102</v>
      </c>
      <c r="C39" s="33">
        <v>269886.57</v>
      </c>
      <c r="D39" s="33">
        <v>486305.2</v>
      </c>
      <c r="E39" s="18">
        <f t="shared" si="3"/>
        <v>216418.63</v>
      </c>
      <c r="F39" s="63">
        <f t="shared" si="4"/>
        <v>1.801887363272652</v>
      </c>
      <c r="J39" s="4"/>
    </row>
    <row r="40" spans="1:6" ht="12.75">
      <c r="A40" s="43" t="s">
        <v>103</v>
      </c>
      <c r="B40" s="44" t="s">
        <v>104</v>
      </c>
      <c r="C40" s="45">
        <f>C41+C43</f>
        <v>997220.44</v>
      </c>
      <c r="D40" s="45">
        <f>D41+D43</f>
        <v>1646793.15</v>
      </c>
      <c r="E40" s="45">
        <f>D40-C40</f>
        <v>649572.71</v>
      </c>
      <c r="F40" s="60">
        <f t="shared" si="4"/>
        <v>1.6513832688788448</v>
      </c>
    </row>
    <row r="41" spans="1:6" ht="12.75">
      <c r="A41" s="14" t="s">
        <v>50</v>
      </c>
      <c r="B41" s="21" t="s">
        <v>51</v>
      </c>
      <c r="C41" s="42">
        <f>C42</f>
        <v>326666.18</v>
      </c>
      <c r="D41" s="42">
        <f>D42</f>
        <v>362277.13</v>
      </c>
      <c r="E41" s="42">
        <f>D41-C41</f>
        <v>35610.95000000001</v>
      </c>
      <c r="F41" s="64">
        <f t="shared" si="4"/>
        <v>1.1090132746524297</v>
      </c>
    </row>
    <row r="42" spans="1:6" ht="51">
      <c r="A42" s="8" t="s">
        <v>105</v>
      </c>
      <c r="B42" s="24" t="s">
        <v>106</v>
      </c>
      <c r="C42" s="33">
        <v>326666.18</v>
      </c>
      <c r="D42" s="33">
        <v>362277.13</v>
      </c>
      <c r="E42" s="33">
        <f aca="true" t="shared" si="5" ref="E42:E47">D42-C42</f>
        <v>35610.95000000001</v>
      </c>
      <c r="F42" s="62">
        <f>D42/C42</f>
        <v>1.1090132746524297</v>
      </c>
    </row>
    <row r="43" spans="1:6" ht="12.75">
      <c r="A43" s="14" t="s">
        <v>107</v>
      </c>
      <c r="B43" s="21" t="s">
        <v>1</v>
      </c>
      <c r="C43" s="42">
        <f>C44+C46</f>
        <v>670554.26</v>
      </c>
      <c r="D43" s="42">
        <f>D44+D46</f>
        <v>1284516.02</v>
      </c>
      <c r="E43" s="42">
        <f t="shared" si="5"/>
        <v>613961.76</v>
      </c>
      <c r="F43" s="61">
        <f t="shared" si="4"/>
        <v>1.915603399492235</v>
      </c>
    </row>
    <row r="44" spans="1:8" ht="12.75">
      <c r="A44" s="37" t="s">
        <v>142</v>
      </c>
      <c r="B44" s="38" t="s">
        <v>124</v>
      </c>
      <c r="C44" s="33">
        <f>C45</f>
        <v>670554.26</v>
      </c>
      <c r="D44" s="33">
        <f>D45</f>
        <v>1284513.2</v>
      </c>
      <c r="E44" s="33">
        <f t="shared" si="5"/>
        <v>613958.94</v>
      </c>
      <c r="F44" s="62">
        <f t="shared" si="4"/>
        <v>1.9155991940160069</v>
      </c>
      <c r="H44" s="4"/>
    </row>
    <row r="45" spans="1:6" ht="38.25">
      <c r="A45" s="37" t="s">
        <v>125</v>
      </c>
      <c r="B45" s="38" t="s">
        <v>126</v>
      </c>
      <c r="C45" s="33">
        <v>670554.26</v>
      </c>
      <c r="D45" s="33">
        <v>1284513.2</v>
      </c>
      <c r="E45" s="33">
        <f t="shared" si="5"/>
        <v>613958.94</v>
      </c>
      <c r="F45" s="62">
        <f t="shared" si="4"/>
        <v>1.9155991940160069</v>
      </c>
    </row>
    <row r="46" spans="1:6" ht="12.75">
      <c r="A46" s="37" t="s">
        <v>127</v>
      </c>
      <c r="B46" s="38" t="s">
        <v>128</v>
      </c>
      <c r="C46" s="33">
        <f>C47</f>
        <v>0</v>
      </c>
      <c r="D46" s="33">
        <f>D47</f>
        <v>2.82</v>
      </c>
      <c r="E46" s="33">
        <f t="shared" si="5"/>
        <v>2.82</v>
      </c>
      <c r="F46" s="62" t="s">
        <v>145</v>
      </c>
    </row>
    <row r="47" spans="1:6" ht="38.25">
      <c r="A47" s="37" t="s">
        <v>129</v>
      </c>
      <c r="B47" s="38" t="s">
        <v>130</v>
      </c>
      <c r="C47" s="33">
        <v>0</v>
      </c>
      <c r="D47" s="33">
        <v>2.82</v>
      </c>
      <c r="E47" s="33">
        <f t="shared" si="5"/>
        <v>2.82</v>
      </c>
      <c r="F47" s="62" t="s">
        <v>145</v>
      </c>
    </row>
    <row r="48" spans="1:6" ht="12.75">
      <c r="A48" s="43" t="s">
        <v>2</v>
      </c>
      <c r="B48" s="44" t="s">
        <v>3</v>
      </c>
      <c r="C48" s="45">
        <f>C49+C51</f>
        <v>1522283.75</v>
      </c>
      <c r="D48" s="45">
        <f>D49+D51</f>
        <v>2321654.01</v>
      </c>
      <c r="E48" s="45">
        <f aca="true" t="shared" si="6" ref="E48:E56">D48-C48</f>
        <v>799370.2599999998</v>
      </c>
      <c r="F48" s="60">
        <f aca="true" t="shared" si="7" ref="F48:F56">D48/C48</f>
        <v>1.5251125225504114</v>
      </c>
    </row>
    <row r="49" spans="1:6" ht="38.25">
      <c r="A49" s="14" t="s">
        <v>52</v>
      </c>
      <c r="B49" s="20" t="s">
        <v>53</v>
      </c>
      <c r="C49" s="42">
        <f>C50</f>
        <v>1522283.75</v>
      </c>
      <c r="D49" s="42">
        <f>D50</f>
        <v>2321654.01</v>
      </c>
      <c r="E49" s="16">
        <f t="shared" si="6"/>
        <v>799370.2599999998</v>
      </c>
      <c r="F49" s="61">
        <f t="shared" si="7"/>
        <v>1.5251125225504114</v>
      </c>
    </row>
    <row r="50" spans="1:9" ht="51">
      <c r="A50" s="8" t="s">
        <v>54</v>
      </c>
      <c r="B50" s="19" t="s">
        <v>55</v>
      </c>
      <c r="C50" s="33">
        <v>1522283.75</v>
      </c>
      <c r="D50" s="33">
        <v>2321654.01</v>
      </c>
      <c r="E50" s="18">
        <f t="shared" si="6"/>
        <v>799370.2599999998</v>
      </c>
      <c r="F50" s="63">
        <f>D50/C50</f>
        <v>1.5251125225504114</v>
      </c>
      <c r="I50" s="4"/>
    </row>
    <row r="51" spans="1:6" ht="38.25">
      <c r="A51" s="14" t="s">
        <v>56</v>
      </c>
      <c r="B51" s="20" t="s">
        <v>57</v>
      </c>
      <c r="C51" s="42">
        <f>C52</f>
        <v>0</v>
      </c>
      <c r="D51" s="42">
        <f>D52</f>
        <v>0</v>
      </c>
      <c r="E51" s="16">
        <f t="shared" si="6"/>
        <v>0</v>
      </c>
      <c r="F51" s="63">
        <f>F52</f>
        <v>0</v>
      </c>
    </row>
    <row r="52" spans="1:6" ht="25.5">
      <c r="A52" s="8" t="s">
        <v>58</v>
      </c>
      <c r="B52" s="19" t="s">
        <v>59</v>
      </c>
      <c r="C52" s="33">
        <v>0</v>
      </c>
      <c r="D52" s="33">
        <v>0</v>
      </c>
      <c r="E52" s="18">
        <f t="shared" si="6"/>
        <v>0</v>
      </c>
      <c r="F52" s="63">
        <v>0</v>
      </c>
    </row>
    <row r="53" spans="1:6" ht="13.5">
      <c r="A53" s="29"/>
      <c r="B53" s="32" t="s">
        <v>4</v>
      </c>
      <c r="C53" s="31">
        <f>C54+C68+C74+C83+C87+C117</f>
        <v>25081142.630000003</v>
      </c>
      <c r="D53" s="31">
        <f>D54+D68+D74+D83+D87+D117</f>
        <v>23842162.79</v>
      </c>
      <c r="E53" s="31">
        <f t="shared" si="6"/>
        <v>-1238979.8400000036</v>
      </c>
      <c r="F53" s="58">
        <f t="shared" si="7"/>
        <v>0.9506011405350393</v>
      </c>
    </row>
    <row r="54" spans="1:8" ht="38.25">
      <c r="A54" s="47" t="s">
        <v>5</v>
      </c>
      <c r="B54" s="48" t="s">
        <v>6</v>
      </c>
      <c r="C54" s="45">
        <f>C55+C62+C65</f>
        <v>20479255.03</v>
      </c>
      <c r="D54" s="45">
        <f>D55+D62+D65</f>
        <v>21447811.07</v>
      </c>
      <c r="E54" s="45">
        <f t="shared" si="6"/>
        <v>968556.0399999991</v>
      </c>
      <c r="F54" s="60">
        <f t="shared" si="7"/>
        <v>1.0472944957510009</v>
      </c>
      <c r="H54" s="4"/>
    </row>
    <row r="55" spans="1:6" ht="89.25">
      <c r="A55" s="14" t="s">
        <v>7</v>
      </c>
      <c r="B55" s="25" t="s">
        <v>23</v>
      </c>
      <c r="C55" s="16">
        <f>C56+C58+C60</f>
        <v>4911376.32</v>
      </c>
      <c r="D55" s="16">
        <f>D56+D58+D60</f>
        <v>4259054.12</v>
      </c>
      <c r="E55" s="16">
        <f t="shared" si="6"/>
        <v>-652322.2000000002</v>
      </c>
      <c r="F55" s="61">
        <f t="shared" si="7"/>
        <v>0.8671813851152826</v>
      </c>
    </row>
    <row r="56" spans="1:6" ht="63.75">
      <c r="A56" s="8" t="s">
        <v>60</v>
      </c>
      <c r="B56" s="17" t="s">
        <v>61</v>
      </c>
      <c r="C56" s="33">
        <f>C57</f>
        <v>2724490.33</v>
      </c>
      <c r="D56" s="33">
        <f>D57</f>
        <v>1806280.5</v>
      </c>
      <c r="E56" s="18">
        <f t="shared" si="6"/>
        <v>-918209.8300000001</v>
      </c>
      <c r="F56" s="63">
        <f t="shared" si="7"/>
        <v>0.6629792295867682</v>
      </c>
    </row>
    <row r="57" spans="1:6" s="39" customFormat="1" ht="89.25">
      <c r="A57" s="37" t="s">
        <v>8</v>
      </c>
      <c r="B57" s="53" t="s">
        <v>24</v>
      </c>
      <c r="C57" s="33">
        <v>2724490.33</v>
      </c>
      <c r="D57" s="33">
        <v>1806280.5</v>
      </c>
      <c r="E57" s="18">
        <f>D57-C57</f>
        <v>-918209.8300000001</v>
      </c>
      <c r="F57" s="63">
        <f>D57/C57</f>
        <v>0.6629792295867682</v>
      </c>
    </row>
    <row r="58" spans="1:8" ht="89.25">
      <c r="A58" s="8" t="s">
        <v>62</v>
      </c>
      <c r="B58" s="17" t="s">
        <v>63</v>
      </c>
      <c r="C58" s="33">
        <f>C59</f>
        <v>751746.41</v>
      </c>
      <c r="D58" s="33">
        <f>D59</f>
        <v>851147.54</v>
      </c>
      <c r="E58" s="18">
        <f>D58-C58</f>
        <v>99401.13</v>
      </c>
      <c r="F58" s="63">
        <f>D58/C58</f>
        <v>1.1322269433917216</v>
      </c>
      <c r="H58" s="4"/>
    </row>
    <row r="59" spans="1:10" ht="89.25">
      <c r="A59" s="8" t="s">
        <v>9</v>
      </c>
      <c r="B59" s="26" t="s">
        <v>10</v>
      </c>
      <c r="C59" s="33">
        <v>751746.41</v>
      </c>
      <c r="D59" s="33">
        <v>851147.54</v>
      </c>
      <c r="E59" s="18">
        <f>D59-C59</f>
        <v>99401.13</v>
      </c>
      <c r="F59" s="63">
        <f>D59/C59</f>
        <v>1.1322269433917216</v>
      </c>
      <c r="H59" s="4"/>
      <c r="J59" s="4"/>
    </row>
    <row r="60" spans="1:6" ht="51">
      <c r="A60" s="8" t="s">
        <v>131</v>
      </c>
      <c r="B60" s="19" t="s">
        <v>132</v>
      </c>
      <c r="C60" s="33">
        <f>C61</f>
        <v>1435139.58</v>
      </c>
      <c r="D60" s="33">
        <f>D61</f>
        <v>1601626.08</v>
      </c>
      <c r="E60" s="18">
        <f>D60-C60</f>
        <v>166486.5</v>
      </c>
      <c r="F60" s="63">
        <f>D60/C60</f>
        <v>1.1160071830783178</v>
      </c>
    </row>
    <row r="61" spans="1:10" ht="38.25">
      <c r="A61" s="8" t="s">
        <v>133</v>
      </c>
      <c r="B61" s="19" t="s">
        <v>134</v>
      </c>
      <c r="C61" s="33">
        <v>1435139.58</v>
      </c>
      <c r="D61" s="33">
        <v>1601626.08</v>
      </c>
      <c r="E61" s="18">
        <f>D61-C61</f>
        <v>166486.5</v>
      </c>
      <c r="F61" s="63">
        <f>D61/C61</f>
        <v>1.1160071830783178</v>
      </c>
      <c r="J61" s="4"/>
    </row>
    <row r="62" spans="1:6" ht="25.5">
      <c r="A62" s="14" t="s">
        <v>64</v>
      </c>
      <c r="B62" s="20" t="s">
        <v>65</v>
      </c>
      <c r="C62" s="42">
        <f>C63</f>
        <v>0</v>
      </c>
      <c r="D62" s="42">
        <f>D63</f>
        <v>0</v>
      </c>
      <c r="E62" s="16">
        <f aca="true" t="shared" si="8" ref="E62:E87">D62-C62</f>
        <v>0</v>
      </c>
      <c r="F62" s="61">
        <v>0</v>
      </c>
    </row>
    <row r="63" spans="1:6" ht="51">
      <c r="A63" s="8" t="s">
        <v>66</v>
      </c>
      <c r="B63" s="19" t="s">
        <v>67</v>
      </c>
      <c r="C63" s="33">
        <f>C64</f>
        <v>0</v>
      </c>
      <c r="D63" s="33">
        <f>D64</f>
        <v>0</v>
      </c>
      <c r="E63" s="18">
        <f t="shared" si="8"/>
        <v>0</v>
      </c>
      <c r="F63" s="63">
        <v>0</v>
      </c>
    </row>
    <row r="64" spans="1:6" s="39" customFormat="1" ht="63.75">
      <c r="A64" s="37" t="s">
        <v>11</v>
      </c>
      <c r="B64" s="52" t="s">
        <v>12</v>
      </c>
      <c r="C64" s="33">
        <v>0</v>
      </c>
      <c r="D64" s="33">
        <v>0</v>
      </c>
      <c r="E64" s="18">
        <f t="shared" si="8"/>
        <v>0</v>
      </c>
      <c r="F64" s="63">
        <v>0</v>
      </c>
    </row>
    <row r="65" spans="1:6" ht="89.25">
      <c r="A65" s="14" t="s">
        <v>68</v>
      </c>
      <c r="B65" s="50" t="s">
        <v>69</v>
      </c>
      <c r="C65" s="42">
        <f>C66</f>
        <v>15567878.71</v>
      </c>
      <c r="D65" s="42">
        <f>D66</f>
        <v>17188756.95</v>
      </c>
      <c r="E65" s="16">
        <f t="shared" si="8"/>
        <v>1620878.2399999984</v>
      </c>
      <c r="F65" s="61">
        <f aca="true" t="shared" si="9" ref="F65:F72">D65/C65</f>
        <v>1.104116833782809</v>
      </c>
    </row>
    <row r="66" spans="1:6" ht="89.25">
      <c r="A66" s="8" t="s">
        <v>70</v>
      </c>
      <c r="B66" s="19" t="s">
        <v>71</v>
      </c>
      <c r="C66" s="33">
        <f>C67</f>
        <v>15567878.71</v>
      </c>
      <c r="D66" s="33">
        <f>D67</f>
        <v>17188756.95</v>
      </c>
      <c r="E66" s="18">
        <f t="shared" si="8"/>
        <v>1620878.2399999984</v>
      </c>
      <c r="F66" s="63">
        <f t="shared" si="9"/>
        <v>1.104116833782809</v>
      </c>
    </row>
    <row r="67" spans="1:9" ht="76.5">
      <c r="A67" s="8" t="s">
        <v>13</v>
      </c>
      <c r="B67" s="27" t="s">
        <v>14</v>
      </c>
      <c r="C67" s="33">
        <v>15567878.71</v>
      </c>
      <c r="D67" s="33">
        <v>17188756.95</v>
      </c>
      <c r="E67" s="18">
        <f t="shared" si="8"/>
        <v>1620878.2399999984</v>
      </c>
      <c r="F67" s="63">
        <f t="shared" si="9"/>
        <v>1.104116833782809</v>
      </c>
      <c r="I67" s="4"/>
    </row>
    <row r="68" spans="1:6" ht="25.5">
      <c r="A68" s="43" t="s">
        <v>15</v>
      </c>
      <c r="B68" s="49" t="s">
        <v>16</v>
      </c>
      <c r="C68" s="45">
        <f>C69</f>
        <v>624066.2699999999</v>
      </c>
      <c r="D68" s="45">
        <f>D69</f>
        <v>724141.88</v>
      </c>
      <c r="E68" s="45">
        <f t="shared" si="8"/>
        <v>100075.6100000001</v>
      </c>
      <c r="F68" s="60">
        <f t="shared" si="9"/>
        <v>1.1603605495294596</v>
      </c>
    </row>
    <row r="69" spans="1:6" ht="25.5">
      <c r="A69" s="41" t="s">
        <v>72</v>
      </c>
      <c r="B69" s="51" t="s">
        <v>73</v>
      </c>
      <c r="C69" s="42">
        <f>C70+C71+C72+C73</f>
        <v>624066.2699999999</v>
      </c>
      <c r="D69" s="42">
        <f>D70+D71+D72+D73</f>
        <v>724141.88</v>
      </c>
      <c r="E69" s="42">
        <f t="shared" si="8"/>
        <v>100075.6100000001</v>
      </c>
      <c r="F69" s="64">
        <f t="shared" si="9"/>
        <v>1.1603605495294596</v>
      </c>
    </row>
    <row r="70" spans="1:6" ht="25.5">
      <c r="A70" s="37" t="s">
        <v>74</v>
      </c>
      <c r="B70" s="38" t="s">
        <v>75</v>
      </c>
      <c r="C70" s="33">
        <v>154651.04</v>
      </c>
      <c r="D70" s="33">
        <v>516366.31</v>
      </c>
      <c r="E70" s="33">
        <f t="shared" si="8"/>
        <v>361715.27</v>
      </c>
      <c r="F70" s="62">
        <f t="shared" si="9"/>
        <v>3.3389126254825054</v>
      </c>
    </row>
    <row r="71" spans="1:6" ht="25.5">
      <c r="A71" s="37" t="s">
        <v>76</v>
      </c>
      <c r="B71" s="38" t="s">
        <v>77</v>
      </c>
      <c r="C71" s="33">
        <v>365316.16</v>
      </c>
      <c r="D71" s="33">
        <v>144265.9</v>
      </c>
      <c r="E71" s="33">
        <f t="shared" si="8"/>
        <v>-221050.25999999998</v>
      </c>
      <c r="F71" s="62">
        <f t="shared" si="9"/>
        <v>0.39490697591916</v>
      </c>
    </row>
    <row r="72" spans="1:6" ht="15" customHeight="1">
      <c r="A72" s="37" t="s">
        <v>143</v>
      </c>
      <c r="B72" s="38" t="s">
        <v>144</v>
      </c>
      <c r="C72" s="33">
        <v>102871.34</v>
      </c>
      <c r="D72" s="33">
        <v>63509.67</v>
      </c>
      <c r="E72" s="33">
        <f t="shared" si="8"/>
        <v>-39361.67</v>
      </c>
      <c r="F72" s="62">
        <f t="shared" si="9"/>
        <v>0.617369910803145</v>
      </c>
    </row>
    <row r="73" spans="1:6" ht="25.5">
      <c r="A73" s="37" t="s">
        <v>150</v>
      </c>
      <c r="B73" s="38" t="s">
        <v>151</v>
      </c>
      <c r="C73" s="33">
        <v>1227.73</v>
      </c>
      <c r="D73" s="33">
        <v>0</v>
      </c>
      <c r="E73" s="33">
        <f t="shared" si="8"/>
        <v>-1227.73</v>
      </c>
      <c r="F73" s="62" t="s">
        <v>145</v>
      </c>
    </row>
    <row r="74" spans="1:6" ht="25.5">
      <c r="A74" s="43" t="s">
        <v>17</v>
      </c>
      <c r="B74" s="49" t="s">
        <v>18</v>
      </c>
      <c r="C74" s="45">
        <f>C75+C78</f>
        <v>322654.49999999994</v>
      </c>
      <c r="D74" s="45">
        <f>D75+D78</f>
        <v>144646.22</v>
      </c>
      <c r="E74" s="45">
        <f t="shared" si="8"/>
        <v>-178008.27999999994</v>
      </c>
      <c r="F74" s="60">
        <f aca="true" t="shared" si="10" ref="F74:F86">D74/C74</f>
        <v>0.44830064356765525</v>
      </c>
    </row>
    <row r="75" spans="1:6" s="39" customFormat="1" ht="21" customHeight="1">
      <c r="A75" s="14" t="s">
        <v>135</v>
      </c>
      <c r="B75" s="28" t="s">
        <v>136</v>
      </c>
      <c r="C75" s="42">
        <f>C76</f>
        <v>13256.12</v>
      </c>
      <c r="D75" s="42">
        <f>D76</f>
        <v>5137</v>
      </c>
      <c r="E75" s="16">
        <f t="shared" si="8"/>
        <v>-8119.120000000001</v>
      </c>
      <c r="F75" s="61">
        <f t="shared" si="10"/>
        <v>0.38751912324269844</v>
      </c>
    </row>
    <row r="76" spans="1:6" s="39" customFormat="1" ht="21.75" customHeight="1">
      <c r="A76" s="8" t="s">
        <v>138</v>
      </c>
      <c r="B76" s="27" t="s">
        <v>137</v>
      </c>
      <c r="C76" s="33">
        <f>C77</f>
        <v>13256.12</v>
      </c>
      <c r="D76" s="33">
        <f>D77</f>
        <v>5137</v>
      </c>
      <c r="E76" s="18">
        <f t="shared" si="8"/>
        <v>-8119.120000000001</v>
      </c>
      <c r="F76" s="63">
        <f t="shared" si="10"/>
        <v>0.38751912324269844</v>
      </c>
    </row>
    <row r="77" spans="1:6" ht="38.25">
      <c r="A77" s="8" t="s">
        <v>139</v>
      </c>
      <c r="B77" s="27" t="s">
        <v>140</v>
      </c>
      <c r="C77" s="33">
        <v>13256.12</v>
      </c>
      <c r="D77" s="33">
        <v>5137</v>
      </c>
      <c r="E77" s="18">
        <f t="shared" si="8"/>
        <v>-8119.120000000001</v>
      </c>
      <c r="F77" s="63">
        <f t="shared" si="10"/>
        <v>0.38751912324269844</v>
      </c>
    </row>
    <row r="78" spans="1:6" ht="20.25" customHeight="1">
      <c r="A78" s="14" t="s">
        <v>26</v>
      </c>
      <c r="B78" s="28" t="s">
        <v>25</v>
      </c>
      <c r="C78" s="42">
        <f>C81+C79</f>
        <v>309398.37999999995</v>
      </c>
      <c r="D78" s="42">
        <f>D81+D79</f>
        <v>139509.22</v>
      </c>
      <c r="E78" s="16">
        <f t="shared" si="8"/>
        <v>-169889.15999999995</v>
      </c>
      <c r="F78" s="61">
        <f t="shared" si="10"/>
        <v>0.4509048172779703</v>
      </c>
    </row>
    <row r="79" spans="1:6" ht="38.25">
      <c r="A79" s="8" t="s">
        <v>122</v>
      </c>
      <c r="B79" s="27" t="s">
        <v>123</v>
      </c>
      <c r="C79" s="33">
        <f>C80</f>
        <v>9189.41</v>
      </c>
      <c r="D79" s="33">
        <f>D80</f>
        <v>6441.79</v>
      </c>
      <c r="E79" s="18">
        <f t="shared" si="8"/>
        <v>-2747.62</v>
      </c>
      <c r="F79" s="63">
        <f t="shared" si="10"/>
        <v>0.7010014788762282</v>
      </c>
    </row>
    <row r="80" spans="1:6" ht="38.25">
      <c r="A80" s="8" t="s">
        <v>121</v>
      </c>
      <c r="B80" s="27" t="s">
        <v>120</v>
      </c>
      <c r="C80" s="33">
        <v>9189.41</v>
      </c>
      <c r="D80" s="33">
        <v>6441.79</v>
      </c>
      <c r="E80" s="18">
        <f t="shared" si="8"/>
        <v>-2747.62</v>
      </c>
      <c r="F80" s="63">
        <f t="shared" si="10"/>
        <v>0.7010014788762282</v>
      </c>
    </row>
    <row r="81" spans="1:6" ht="25.5">
      <c r="A81" s="8" t="s">
        <v>78</v>
      </c>
      <c r="B81" s="27" t="s">
        <v>79</v>
      </c>
      <c r="C81" s="33">
        <f>C82</f>
        <v>300208.97</v>
      </c>
      <c r="D81" s="33">
        <f>D82</f>
        <v>133067.43</v>
      </c>
      <c r="E81" s="18">
        <f t="shared" si="8"/>
        <v>-167141.53999999998</v>
      </c>
      <c r="F81" s="63">
        <f t="shared" si="10"/>
        <v>0.44324934727966325</v>
      </c>
    </row>
    <row r="82" spans="1:6" ht="25.5">
      <c r="A82" s="8" t="s">
        <v>27</v>
      </c>
      <c r="B82" s="27" t="s">
        <v>108</v>
      </c>
      <c r="C82" s="33">
        <v>300208.97</v>
      </c>
      <c r="D82" s="33">
        <v>133067.43</v>
      </c>
      <c r="E82" s="18">
        <f t="shared" si="8"/>
        <v>-167141.53999999998</v>
      </c>
      <c r="F82" s="63">
        <f t="shared" si="10"/>
        <v>0.44324934727966325</v>
      </c>
    </row>
    <row r="83" spans="1:6" ht="25.5">
      <c r="A83" s="43" t="s">
        <v>19</v>
      </c>
      <c r="B83" s="49" t="s">
        <v>20</v>
      </c>
      <c r="C83" s="45">
        <f aca="true" t="shared" si="11" ref="C83:D85">C84</f>
        <v>2986131.22</v>
      </c>
      <c r="D83" s="45">
        <f t="shared" si="11"/>
        <v>1464841.81</v>
      </c>
      <c r="E83" s="45">
        <f t="shared" si="8"/>
        <v>-1521289.4100000001</v>
      </c>
      <c r="F83" s="60">
        <f t="shared" si="10"/>
        <v>0.4905483724857878</v>
      </c>
    </row>
    <row r="84" spans="1:6" ht="78.75" customHeight="1">
      <c r="A84" s="14" t="s">
        <v>80</v>
      </c>
      <c r="B84" s="20" t="s">
        <v>81</v>
      </c>
      <c r="C84" s="42">
        <f t="shared" si="11"/>
        <v>2986131.22</v>
      </c>
      <c r="D84" s="42">
        <f t="shared" si="11"/>
        <v>1464841.81</v>
      </c>
      <c r="E84" s="42">
        <f t="shared" si="8"/>
        <v>-1521289.4100000001</v>
      </c>
      <c r="F84" s="61">
        <f t="shared" si="10"/>
        <v>0.4905483724857878</v>
      </c>
    </row>
    <row r="85" spans="1:6" ht="93" customHeight="1">
      <c r="A85" s="8" t="s">
        <v>82</v>
      </c>
      <c r="B85" s="19" t="s">
        <v>83</v>
      </c>
      <c r="C85" s="18">
        <f t="shared" si="11"/>
        <v>2986131.22</v>
      </c>
      <c r="D85" s="18">
        <f t="shared" si="11"/>
        <v>1464841.81</v>
      </c>
      <c r="E85" s="33">
        <f t="shared" si="8"/>
        <v>-1521289.4100000001</v>
      </c>
      <c r="F85" s="63">
        <f t="shared" si="10"/>
        <v>0.4905483724857878</v>
      </c>
    </row>
    <row r="86" spans="1:6" ht="102">
      <c r="A86" s="8" t="s">
        <v>84</v>
      </c>
      <c r="B86" s="17" t="s">
        <v>0</v>
      </c>
      <c r="C86" s="33">
        <v>2986131.22</v>
      </c>
      <c r="D86" s="33">
        <v>1464841.81</v>
      </c>
      <c r="E86" s="33">
        <f>D86-C86</f>
        <v>-1521289.4100000001</v>
      </c>
      <c r="F86" s="63">
        <f t="shared" si="10"/>
        <v>0.4905483724857878</v>
      </c>
    </row>
    <row r="87" spans="1:6" ht="12.75">
      <c r="A87" s="43" t="s">
        <v>21</v>
      </c>
      <c r="B87" s="49" t="s">
        <v>22</v>
      </c>
      <c r="C87" s="45">
        <f>C88+C111+C113+C109+C107</f>
        <v>693820.44</v>
      </c>
      <c r="D87" s="45">
        <f>D88+D111+D113+D109+D107</f>
        <v>57661.029999999955</v>
      </c>
      <c r="E87" s="45">
        <f t="shared" si="8"/>
        <v>-636159.41</v>
      </c>
      <c r="F87" s="60">
        <f>D87/C87</f>
        <v>0.08310655996240174</v>
      </c>
    </row>
    <row r="88" spans="1:6" ht="41.25" customHeight="1">
      <c r="A88" s="14" t="s">
        <v>221</v>
      </c>
      <c r="B88" s="20" t="s">
        <v>318</v>
      </c>
      <c r="C88" s="16">
        <f>C89+C91+C95+C105+C99+C103+C93+C97+C101</f>
        <v>125298.16</v>
      </c>
      <c r="D88" s="16">
        <f>D89+D91+D95+D105+D99+D103+D93+D97+D101</f>
        <v>210096.44</v>
      </c>
      <c r="E88" s="16">
        <f>D88-C88</f>
        <v>84798.28</v>
      </c>
      <c r="F88" s="61">
        <f>D88/C88</f>
        <v>1.6767719494045243</v>
      </c>
    </row>
    <row r="89" spans="1:6" ht="69" customHeight="1">
      <c r="A89" s="8" t="s">
        <v>222</v>
      </c>
      <c r="B89" s="19" t="s">
        <v>319</v>
      </c>
      <c r="C89" s="33">
        <f>C90</f>
        <v>3552.98</v>
      </c>
      <c r="D89" s="33">
        <f>D90</f>
        <v>41719.53</v>
      </c>
      <c r="E89" s="18">
        <f>D89-C89</f>
        <v>38166.549999999996</v>
      </c>
      <c r="F89" s="63">
        <f>D89/C89</f>
        <v>11.74212351321989</v>
      </c>
    </row>
    <row r="90" spans="1:6" ht="92.25" customHeight="1">
      <c r="A90" s="8" t="s">
        <v>223</v>
      </c>
      <c r="B90" s="19" t="s">
        <v>320</v>
      </c>
      <c r="C90" s="33">
        <v>3552.98</v>
      </c>
      <c r="D90" s="33">
        <v>41719.53</v>
      </c>
      <c r="E90" s="18">
        <f aca="true" t="shared" si="12" ref="E90:E106">D90-C90</f>
        <v>38166.549999999996</v>
      </c>
      <c r="F90" s="63">
        <f>D90/C90</f>
        <v>11.74212351321989</v>
      </c>
    </row>
    <row r="91" spans="1:6" ht="92.25" customHeight="1">
      <c r="A91" s="8" t="s">
        <v>224</v>
      </c>
      <c r="B91" s="19" t="s">
        <v>321</v>
      </c>
      <c r="C91" s="33">
        <f>C92</f>
        <v>4500</v>
      </c>
      <c r="D91" s="33">
        <f>D92</f>
        <v>23000</v>
      </c>
      <c r="E91" s="18">
        <f t="shared" si="12"/>
        <v>18500</v>
      </c>
      <c r="F91" s="63">
        <f aca="true" t="shared" si="13" ref="F91:F119">D91/C91</f>
        <v>5.111111111111111</v>
      </c>
    </row>
    <row r="92" spans="1:6" ht="118.5" customHeight="1">
      <c r="A92" s="8" t="s">
        <v>225</v>
      </c>
      <c r="B92" s="19" t="s">
        <v>322</v>
      </c>
      <c r="C92" s="33">
        <v>4500</v>
      </c>
      <c r="D92" s="33">
        <v>23000</v>
      </c>
      <c r="E92" s="18">
        <f t="shared" si="12"/>
        <v>18500</v>
      </c>
      <c r="F92" s="63">
        <f t="shared" si="13"/>
        <v>5.111111111111111</v>
      </c>
    </row>
    <row r="93" spans="1:6" ht="63.75">
      <c r="A93" s="8" t="s">
        <v>251</v>
      </c>
      <c r="B93" s="19" t="s">
        <v>252</v>
      </c>
      <c r="C93" s="18">
        <f>C94</f>
        <v>0.33</v>
      </c>
      <c r="D93" s="18">
        <f>D94</f>
        <v>4145.98</v>
      </c>
      <c r="E93" s="18">
        <f t="shared" si="12"/>
        <v>4145.65</v>
      </c>
      <c r="F93" s="63">
        <f t="shared" si="13"/>
        <v>12563.575757575756</v>
      </c>
    </row>
    <row r="94" spans="1:6" ht="89.25">
      <c r="A94" s="8" t="s">
        <v>253</v>
      </c>
      <c r="B94" s="19" t="s">
        <v>254</v>
      </c>
      <c r="C94" s="33">
        <v>0.33</v>
      </c>
      <c r="D94" s="33">
        <v>4145.98</v>
      </c>
      <c r="E94" s="18">
        <f t="shared" si="12"/>
        <v>4145.65</v>
      </c>
      <c r="F94" s="63">
        <f t="shared" si="13"/>
        <v>12563.575757575756</v>
      </c>
    </row>
    <row r="95" spans="1:6" ht="119.25" customHeight="1">
      <c r="A95" s="8" t="s">
        <v>330</v>
      </c>
      <c r="B95" s="19" t="s">
        <v>331</v>
      </c>
      <c r="C95" s="33">
        <f>C96</f>
        <v>0</v>
      </c>
      <c r="D95" s="33">
        <f>D96</f>
        <v>1.77</v>
      </c>
      <c r="E95" s="18">
        <f t="shared" si="12"/>
        <v>1.77</v>
      </c>
      <c r="F95" s="63" t="s">
        <v>145</v>
      </c>
    </row>
    <row r="96" spans="1:6" ht="140.25" customHeight="1">
      <c r="A96" s="8" t="s">
        <v>332</v>
      </c>
      <c r="B96" s="19" t="s">
        <v>333</v>
      </c>
      <c r="C96" s="33">
        <v>0</v>
      </c>
      <c r="D96" s="33">
        <v>1.77</v>
      </c>
      <c r="E96" s="18">
        <f t="shared" si="12"/>
        <v>1.77</v>
      </c>
      <c r="F96" s="63" t="s">
        <v>145</v>
      </c>
    </row>
    <row r="97" spans="1:6" ht="78.75" customHeight="1">
      <c r="A97" s="8" t="s">
        <v>255</v>
      </c>
      <c r="B97" s="19" t="s">
        <v>256</v>
      </c>
      <c r="C97" s="18">
        <f>C98</f>
        <v>50250</v>
      </c>
      <c r="D97" s="18">
        <f>D98</f>
        <v>15000</v>
      </c>
      <c r="E97" s="18">
        <f t="shared" si="12"/>
        <v>-35250</v>
      </c>
      <c r="F97" s="63">
        <f t="shared" si="13"/>
        <v>0.29850746268656714</v>
      </c>
    </row>
    <row r="98" spans="1:6" ht="110.25" customHeight="1">
      <c r="A98" s="8" t="s">
        <v>257</v>
      </c>
      <c r="B98" s="19" t="s">
        <v>258</v>
      </c>
      <c r="C98" s="33">
        <v>50250</v>
      </c>
      <c r="D98" s="33">
        <v>15000</v>
      </c>
      <c r="E98" s="18">
        <f t="shared" si="12"/>
        <v>-35250</v>
      </c>
      <c r="F98" s="63">
        <f t="shared" si="13"/>
        <v>0.29850746268656714</v>
      </c>
    </row>
    <row r="99" spans="1:6" ht="76.5">
      <c r="A99" s="37" t="s">
        <v>237</v>
      </c>
      <c r="B99" s="38" t="s">
        <v>242</v>
      </c>
      <c r="C99" s="33">
        <f>C100</f>
        <v>489.59</v>
      </c>
      <c r="D99" s="33">
        <f>D100</f>
        <v>300</v>
      </c>
      <c r="E99" s="18">
        <f t="shared" si="12"/>
        <v>-189.58999999999997</v>
      </c>
      <c r="F99" s="63">
        <f t="shared" si="13"/>
        <v>0.6127576135133479</v>
      </c>
    </row>
    <row r="100" spans="1:6" ht="127.5">
      <c r="A100" s="37" t="s">
        <v>238</v>
      </c>
      <c r="B100" s="38" t="s">
        <v>243</v>
      </c>
      <c r="C100" s="33">
        <v>489.59</v>
      </c>
      <c r="D100" s="33">
        <v>300</v>
      </c>
      <c r="E100" s="18">
        <f t="shared" si="12"/>
        <v>-189.58999999999997</v>
      </c>
      <c r="F100" s="63">
        <f t="shared" si="13"/>
        <v>0.6127576135133479</v>
      </c>
    </row>
    <row r="101" spans="1:6" ht="63.75">
      <c r="A101" s="37" t="s">
        <v>266</v>
      </c>
      <c r="B101" s="38" t="s">
        <v>268</v>
      </c>
      <c r="C101" s="33">
        <f>C102</f>
        <v>500.01</v>
      </c>
      <c r="D101" s="33">
        <f>D102</f>
        <v>2524.22</v>
      </c>
      <c r="E101" s="18">
        <f>D101-C101</f>
        <v>2024.2099999999998</v>
      </c>
      <c r="F101" s="63">
        <f t="shared" si="13"/>
        <v>5.048339033219335</v>
      </c>
    </row>
    <row r="102" spans="1:6" ht="89.25">
      <c r="A102" s="37" t="s">
        <v>267</v>
      </c>
      <c r="B102" s="38" t="s">
        <v>269</v>
      </c>
      <c r="C102" s="33">
        <v>500.01</v>
      </c>
      <c r="D102" s="33">
        <v>2524.22</v>
      </c>
      <c r="E102" s="18">
        <f>D102-C102</f>
        <v>2024.2099999999998</v>
      </c>
      <c r="F102" s="63">
        <f t="shared" si="13"/>
        <v>5.048339033219335</v>
      </c>
    </row>
    <row r="103" spans="1:6" ht="67.5" customHeight="1">
      <c r="A103" s="37" t="s">
        <v>239</v>
      </c>
      <c r="B103" s="38" t="s">
        <v>244</v>
      </c>
      <c r="C103" s="33">
        <f>C104</f>
        <v>50259.23</v>
      </c>
      <c r="D103" s="33">
        <f>D104</f>
        <v>58500</v>
      </c>
      <c r="E103" s="18">
        <f t="shared" si="12"/>
        <v>8240.769999999997</v>
      </c>
      <c r="F103" s="63">
        <f t="shared" si="13"/>
        <v>1.1639653054772228</v>
      </c>
    </row>
    <row r="104" spans="1:6" ht="89.25">
      <c r="A104" s="37" t="s">
        <v>248</v>
      </c>
      <c r="B104" s="38" t="s">
        <v>245</v>
      </c>
      <c r="C104" s="33">
        <v>50259.23</v>
      </c>
      <c r="D104" s="33">
        <v>58500</v>
      </c>
      <c r="E104" s="18">
        <f t="shared" si="12"/>
        <v>8240.769999999997</v>
      </c>
      <c r="F104" s="63">
        <f t="shared" si="13"/>
        <v>1.1639653054772228</v>
      </c>
    </row>
    <row r="105" spans="1:6" ht="77.25" customHeight="1">
      <c r="A105" s="8" t="s">
        <v>226</v>
      </c>
      <c r="B105" s="19" t="s">
        <v>323</v>
      </c>
      <c r="C105" s="33">
        <f>C106</f>
        <v>15746.02</v>
      </c>
      <c r="D105" s="33">
        <f>D106</f>
        <v>64904.94</v>
      </c>
      <c r="E105" s="18">
        <f t="shared" si="12"/>
        <v>49158.92</v>
      </c>
      <c r="F105" s="63">
        <f t="shared" si="13"/>
        <v>4.1219901918072</v>
      </c>
    </row>
    <row r="106" spans="1:6" ht="104.25" customHeight="1">
      <c r="A106" s="8" t="s">
        <v>227</v>
      </c>
      <c r="B106" s="19" t="s">
        <v>324</v>
      </c>
      <c r="C106" s="33">
        <v>15746.02</v>
      </c>
      <c r="D106" s="33">
        <v>64904.94</v>
      </c>
      <c r="E106" s="18">
        <f t="shared" si="12"/>
        <v>49158.92</v>
      </c>
      <c r="F106" s="63">
        <f t="shared" si="13"/>
        <v>4.1219901918072</v>
      </c>
    </row>
    <row r="107" spans="1:6" ht="51.75" customHeight="1">
      <c r="A107" s="14" t="s">
        <v>270</v>
      </c>
      <c r="B107" s="20" t="s">
        <v>271</v>
      </c>
      <c r="C107" s="42">
        <f>C108</f>
        <v>47427.45</v>
      </c>
      <c r="D107" s="42">
        <f>D108</f>
        <v>10088.67</v>
      </c>
      <c r="E107" s="16">
        <f aca="true" t="shared" si="14" ref="E107:E118">D107-C107</f>
        <v>-37338.78</v>
      </c>
      <c r="F107" s="63">
        <f t="shared" si="13"/>
        <v>0.21271795131300547</v>
      </c>
    </row>
    <row r="108" spans="1:6" ht="60" customHeight="1">
      <c r="A108" s="8" t="s">
        <v>272</v>
      </c>
      <c r="B108" s="19" t="s">
        <v>273</v>
      </c>
      <c r="C108" s="33">
        <v>47427.45</v>
      </c>
      <c r="D108" s="33">
        <v>10088.67</v>
      </c>
      <c r="E108" s="18">
        <f t="shared" si="14"/>
        <v>-37338.78</v>
      </c>
      <c r="F108" s="63">
        <f t="shared" si="13"/>
        <v>0.21271795131300547</v>
      </c>
    </row>
    <row r="109" spans="1:6" ht="63.75">
      <c r="A109" s="41" t="s">
        <v>240</v>
      </c>
      <c r="B109" s="40" t="s">
        <v>246</v>
      </c>
      <c r="C109" s="42">
        <f>C110</f>
        <v>100000</v>
      </c>
      <c r="D109" s="42">
        <f>D110</f>
        <v>-249928.17</v>
      </c>
      <c r="E109" s="16">
        <f t="shared" si="14"/>
        <v>-349928.17000000004</v>
      </c>
      <c r="F109" s="63">
        <f t="shared" si="13"/>
        <v>-2.4992817</v>
      </c>
    </row>
    <row r="110" spans="1:6" ht="76.5">
      <c r="A110" s="8" t="s">
        <v>241</v>
      </c>
      <c r="B110" s="38" t="s">
        <v>247</v>
      </c>
      <c r="C110" s="33">
        <v>100000</v>
      </c>
      <c r="D110" s="33">
        <v>-249928.17</v>
      </c>
      <c r="E110" s="16">
        <f t="shared" si="14"/>
        <v>-349928.17000000004</v>
      </c>
      <c r="F110" s="63">
        <f t="shared" si="13"/>
        <v>-2.4992817</v>
      </c>
    </row>
    <row r="111" spans="1:6" ht="93" customHeight="1">
      <c r="A111" s="14" t="s">
        <v>228</v>
      </c>
      <c r="B111" s="20" t="s">
        <v>325</v>
      </c>
      <c r="C111" s="42">
        <f>C112</f>
        <v>92656.14</v>
      </c>
      <c r="D111" s="42">
        <f>D112</f>
        <v>46537.21</v>
      </c>
      <c r="E111" s="16">
        <f t="shared" si="14"/>
        <v>-46118.93</v>
      </c>
      <c r="F111" s="63">
        <f t="shared" si="13"/>
        <v>0.5022571628820282</v>
      </c>
    </row>
    <row r="112" spans="1:6" ht="81" customHeight="1">
      <c r="A112" s="8" t="s">
        <v>229</v>
      </c>
      <c r="B112" s="19" t="s">
        <v>326</v>
      </c>
      <c r="C112" s="33">
        <v>92656.14</v>
      </c>
      <c r="D112" s="33">
        <v>46537.21</v>
      </c>
      <c r="E112" s="18">
        <f t="shared" si="14"/>
        <v>-46118.93</v>
      </c>
      <c r="F112" s="63">
        <f t="shared" si="13"/>
        <v>0.5022571628820282</v>
      </c>
    </row>
    <row r="113" spans="1:6" ht="30" customHeight="1">
      <c r="A113" s="14" t="s">
        <v>230</v>
      </c>
      <c r="B113" s="20" t="s">
        <v>327</v>
      </c>
      <c r="C113" s="42">
        <f>C114</f>
        <v>328438.69</v>
      </c>
      <c r="D113" s="42">
        <f>D114</f>
        <v>40866.88</v>
      </c>
      <c r="E113" s="16">
        <f t="shared" si="14"/>
        <v>-287571.81</v>
      </c>
      <c r="F113" s="63">
        <f t="shared" si="13"/>
        <v>0.12442772804872652</v>
      </c>
    </row>
    <row r="114" spans="1:6" ht="83.25" customHeight="1">
      <c r="A114" s="8" t="s">
        <v>231</v>
      </c>
      <c r="B114" s="19" t="s">
        <v>328</v>
      </c>
      <c r="C114" s="18">
        <f>C115+C116</f>
        <v>328438.69</v>
      </c>
      <c r="D114" s="18">
        <f>D115+D116</f>
        <v>40866.88</v>
      </c>
      <c r="E114" s="18">
        <f t="shared" si="14"/>
        <v>-287571.81</v>
      </c>
      <c r="F114" s="63">
        <f t="shared" si="13"/>
        <v>0.12442772804872652</v>
      </c>
    </row>
    <row r="115" spans="1:6" ht="78" customHeight="1">
      <c r="A115" s="8" t="s">
        <v>232</v>
      </c>
      <c r="B115" s="19" t="s">
        <v>329</v>
      </c>
      <c r="C115" s="33">
        <v>326973.99</v>
      </c>
      <c r="D115" s="33">
        <v>39827.38</v>
      </c>
      <c r="E115" s="18">
        <f t="shared" si="14"/>
        <v>-287146.61</v>
      </c>
      <c r="F115" s="63">
        <f t="shared" si="13"/>
        <v>0.12180595771547455</v>
      </c>
    </row>
    <row r="116" spans="1:6" ht="78" customHeight="1">
      <c r="A116" s="8" t="s">
        <v>250</v>
      </c>
      <c r="B116" s="19" t="s">
        <v>249</v>
      </c>
      <c r="C116" s="33">
        <v>1464.7</v>
      </c>
      <c r="D116" s="33">
        <v>1039.5</v>
      </c>
      <c r="E116" s="18">
        <f t="shared" si="14"/>
        <v>-425.20000000000005</v>
      </c>
      <c r="F116" s="63">
        <f t="shared" si="13"/>
        <v>0.7097016453881341</v>
      </c>
    </row>
    <row r="117" spans="1:6" ht="12.75">
      <c r="A117" s="43" t="s">
        <v>114</v>
      </c>
      <c r="B117" s="46" t="s">
        <v>115</v>
      </c>
      <c r="C117" s="45">
        <f>C118+C119</f>
        <v>-24784.83</v>
      </c>
      <c r="D117" s="45">
        <f>D118+D119</f>
        <v>3060.78</v>
      </c>
      <c r="E117" s="45">
        <f t="shared" si="14"/>
        <v>27845.61</v>
      </c>
      <c r="F117" s="60">
        <f t="shared" si="13"/>
        <v>-0.12349408892455586</v>
      </c>
    </row>
    <row r="118" spans="1:6" ht="25.5">
      <c r="A118" s="8" t="s">
        <v>116</v>
      </c>
      <c r="B118" s="19" t="s">
        <v>117</v>
      </c>
      <c r="C118" s="33">
        <v>-24784.83</v>
      </c>
      <c r="D118" s="33">
        <v>3060.78</v>
      </c>
      <c r="E118" s="18">
        <f t="shared" si="14"/>
        <v>27845.61</v>
      </c>
      <c r="F118" s="63">
        <f t="shared" si="13"/>
        <v>-0.12349408892455586</v>
      </c>
    </row>
    <row r="119" spans="1:6" ht="25.5" hidden="1">
      <c r="A119" s="8" t="s">
        <v>118</v>
      </c>
      <c r="B119" s="19" t="s">
        <v>119</v>
      </c>
      <c r="C119" s="18">
        <v>0</v>
      </c>
      <c r="D119" s="18">
        <v>0</v>
      </c>
      <c r="E119" s="33">
        <f>C119-D119</f>
        <v>0</v>
      </c>
      <c r="F119" s="63" t="e">
        <f t="shared" si="13"/>
        <v>#DIV/0!</v>
      </c>
    </row>
    <row r="120" spans="1:6" ht="17.25" customHeight="1">
      <c r="A120" s="34" t="s">
        <v>153</v>
      </c>
      <c r="B120" s="65" t="s">
        <v>154</v>
      </c>
      <c r="C120" s="36">
        <f>C121+C164+C167+C172</f>
        <v>451676149.95</v>
      </c>
      <c r="D120" s="36">
        <f>D121+D164+D167+D172</f>
        <v>514021786.57</v>
      </c>
      <c r="E120" s="36">
        <f aca="true" t="shared" si="15" ref="E120:E143">D120-C120</f>
        <v>62345636.620000005</v>
      </c>
      <c r="F120" s="82">
        <f>D120/C120</f>
        <v>1.1380317216813454</v>
      </c>
    </row>
    <row r="121" spans="1:6" ht="25.5">
      <c r="A121" s="29" t="s">
        <v>155</v>
      </c>
      <c r="B121" s="66" t="s">
        <v>156</v>
      </c>
      <c r="C121" s="31">
        <f>C122+C129+C142+C157</f>
        <v>454957015.52000004</v>
      </c>
      <c r="D121" s="31">
        <f>D122+D129+D142+D157</f>
        <v>517926075.21</v>
      </c>
      <c r="E121" s="67">
        <f t="shared" si="15"/>
        <v>62969059.68999994</v>
      </c>
      <c r="F121" s="83">
        <f>D121/C121</f>
        <v>1.1384066132446127</v>
      </c>
    </row>
    <row r="122" spans="1:6" ht="42" customHeight="1">
      <c r="A122" s="68" t="s">
        <v>184</v>
      </c>
      <c r="B122" s="69" t="s">
        <v>157</v>
      </c>
      <c r="C122" s="70">
        <f>C123+C128+C125</f>
        <v>176228406</v>
      </c>
      <c r="D122" s="70">
        <f>D123+D128+D125</f>
        <v>197776797</v>
      </c>
      <c r="E122" s="70">
        <f t="shared" si="15"/>
        <v>21548391</v>
      </c>
      <c r="F122" s="81">
        <f>D122/C122</f>
        <v>1.1222753555405818</v>
      </c>
    </row>
    <row r="123" spans="1:6" s="39" customFormat="1" ht="25.5">
      <c r="A123" s="14" t="s">
        <v>185</v>
      </c>
      <c r="B123" s="40" t="s">
        <v>158</v>
      </c>
      <c r="C123" s="42">
        <f>C124</f>
        <v>8968475</v>
      </c>
      <c r="D123" s="42">
        <f>D124</f>
        <v>28703207</v>
      </c>
      <c r="E123" s="42">
        <f t="shared" si="15"/>
        <v>19734732</v>
      </c>
      <c r="F123" s="87">
        <f>F124</f>
        <v>1.0004569819430378</v>
      </c>
    </row>
    <row r="124" spans="1:6" s="39" customFormat="1" ht="25.5">
      <c r="A124" s="8" t="s">
        <v>186</v>
      </c>
      <c r="B124" s="38" t="s">
        <v>159</v>
      </c>
      <c r="C124" s="33">
        <v>8968475</v>
      </c>
      <c r="D124" s="33">
        <v>28703207</v>
      </c>
      <c r="E124" s="33">
        <f t="shared" si="15"/>
        <v>19734732</v>
      </c>
      <c r="F124" s="86">
        <f>F125</f>
        <v>1.0004569819430378</v>
      </c>
    </row>
    <row r="125" spans="1:6" s="39" customFormat="1" ht="25.5">
      <c r="A125" s="14" t="s">
        <v>274</v>
      </c>
      <c r="B125" s="40" t="s">
        <v>275</v>
      </c>
      <c r="C125" s="42">
        <f>C126</f>
        <v>5327931</v>
      </c>
      <c r="D125" s="42">
        <f>D126</f>
        <v>7067590</v>
      </c>
      <c r="E125" s="42">
        <f>E126</f>
        <v>-1739659</v>
      </c>
      <c r="F125" s="87">
        <f>F126</f>
        <v>1.0004569819430378</v>
      </c>
    </row>
    <row r="126" spans="1:6" s="39" customFormat="1" ht="38.25">
      <c r="A126" s="8" t="s">
        <v>276</v>
      </c>
      <c r="B126" s="38" t="s">
        <v>277</v>
      </c>
      <c r="C126" s="33">
        <v>5327931</v>
      </c>
      <c r="D126" s="33">
        <v>7067590</v>
      </c>
      <c r="E126" s="33">
        <f>C126-D126</f>
        <v>-1739659</v>
      </c>
      <c r="F126" s="86">
        <f>F127</f>
        <v>1.0004569819430378</v>
      </c>
    </row>
    <row r="127" spans="1:6" s="39" customFormat="1" ht="51">
      <c r="A127" s="14" t="s">
        <v>187</v>
      </c>
      <c r="B127" s="40" t="s">
        <v>160</v>
      </c>
      <c r="C127" s="42">
        <f>C128</f>
        <v>161932000</v>
      </c>
      <c r="D127" s="42">
        <f>D128</f>
        <v>162006000</v>
      </c>
      <c r="E127" s="42">
        <f t="shared" si="15"/>
        <v>74000</v>
      </c>
      <c r="F127" s="87">
        <f>F128</f>
        <v>1.0004569819430378</v>
      </c>
    </row>
    <row r="128" spans="1:6" s="39" customFormat="1" ht="51">
      <c r="A128" s="8" t="s">
        <v>188</v>
      </c>
      <c r="B128" s="38" t="s">
        <v>161</v>
      </c>
      <c r="C128" s="33">
        <v>161932000</v>
      </c>
      <c r="D128" s="33">
        <v>162006000</v>
      </c>
      <c r="E128" s="33">
        <f t="shared" si="15"/>
        <v>74000</v>
      </c>
      <c r="F128" s="86">
        <f>D128/C128</f>
        <v>1.0004569819430378</v>
      </c>
    </row>
    <row r="129" spans="1:6" ht="38.25">
      <c r="A129" s="71" t="s">
        <v>189</v>
      </c>
      <c r="B129" s="72" t="s">
        <v>162</v>
      </c>
      <c r="C129" s="73">
        <f>C130+C132+C134+C136+C138+C140</f>
        <v>38411420.86</v>
      </c>
      <c r="D129" s="73">
        <f>D130+D132+D134+D136+D138+D140</f>
        <v>62745118.26</v>
      </c>
      <c r="E129" s="73">
        <f t="shared" si="15"/>
        <v>24333697.4</v>
      </c>
      <c r="F129" s="81">
        <f>D129/C129</f>
        <v>1.6335016215278844</v>
      </c>
    </row>
    <row r="130" spans="1:6" s="39" customFormat="1" ht="38.25">
      <c r="A130" s="14" t="s">
        <v>278</v>
      </c>
      <c r="B130" s="40" t="s">
        <v>279</v>
      </c>
      <c r="C130" s="16">
        <f>C131</f>
        <v>6648275.07</v>
      </c>
      <c r="D130" s="16">
        <f>D131</f>
        <v>0</v>
      </c>
      <c r="E130" s="16">
        <f>E131</f>
        <v>6648275.07</v>
      </c>
      <c r="F130" s="64">
        <f>D130/C130</f>
        <v>0</v>
      </c>
    </row>
    <row r="131" spans="1:6" s="39" customFormat="1" ht="38.25">
      <c r="A131" s="8" t="s">
        <v>280</v>
      </c>
      <c r="B131" s="38" t="s">
        <v>281</v>
      </c>
      <c r="C131" s="18">
        <v>6648275.07</v>
      </c>
      <c r="D131" s="18">
        <v>0</v>
      </c>
      <c r="E131" s="18">
        <f>C131-D131</f>
        <v>6648275.07</v>
      </c>
      <c r="F131" s="62">
        <f aca="true" t="shared" si="16" ref="F130:F137">D131/C131</f>
        <v>0</v>
      </c>
    </row>
    <row r="132" spans="1:6" s="39" customFormat="1" ht="102" hidden="1">
      <c r="A132" s="14" t="s">
        <v>282</v>
      </c>
      <c r="B132" s="40" t="s">
        <v>283</v>
      </c>
      <c r="C132" s="42">
        <f>C133</f>
        <v>0</v>
      </c>
      <c r="D132" s="42">
        <f>D133</f>
        <v>0</v>
      </c>
      <c r="E132" s="42">
        <f>E133</f>
        <v>0</v>
      </c>
      <c r="F132" s="62" t="e">
        <f t="shared" si="16"/>
        <v>#DIV/0!</v>
      </c>
    </row>
    <row r="133" spans="1:6" s="39" customFormat="1" ht="89.25" hidden="1">
      <c r="A133" s="8" t="s">
        <v>284</v>
      </c>
      <c r="B133" s="38" t="s">
        <v>285</v>
      </c>
      <c r="C133" s="33">
        <v>0</v>
      </c>
      <c r="D133" s="33">
        <v>0</v>
      </c>
      <c r="E133" s="33">
        <f>C133-D133</f>
        <v>0</v>
      </c>
      <c r="F133" s="62" t="e">
        <f t="shared" si="16"/>
        <v>#DIV/0!</v>
      </c>
    </row>
    <row r="134" spans="1:6" s="39" customFormat="1" ht="76.5" hidden="1">
      <c r="A134" s="14" t="s">
        <v>286</v>
      </c>
      <c r="B134" s="40" t="s">
        <v>287</v>
      </c>
      <c r="C134" s="42">
        <f>C135</f>
        <v>0</v>
      </c>
      <c r="D134" s="42">
        <f>D135</f>
        <v>0</v>
      </c>
      <c r="E134" s="42">
        <f>E135</f>
        <v>0</v>
      </c>
      <c r="F134" s="62" t="e">
        <f t="shared" si="16"/>
        <v>#DIV/0!</v>
      </c>
    </row>
    <row r="135" spans="1:6" s="39" customFormat="1" ht="76.5" hidden="1">
      <c r="A135" s="8" t="s">
        <v>288</v>
      </c>
      <c r="B135" s="38" t="s">
        <v>289</v>
      </c>
      <c r="C135" s="33">
        <v>0</v>
      </c>
      <c r="D135" s="33">
        <v>0</v>
      </c>
      <c r="E135" s="33">
        <f>C135-D135</f>
        <v>0</v>
      </c>
      <c r="F135" s="62" t="e">
        <f t="shared" si="16"/>
        <v>#DIV/0!</v>
      </c>
    </row>
    <row r="136" spans="1:6" s="39" customFormat="1" ht="63.75">
      <c r="A136" s="14" t="s">
        <v>290</v>
      </c>
      <c r="B136" s="40" t="s">
        <v>291</v>
      </c>
      <c r="C136" s="42">
        <f>C137</f>
        <v>9026879.26</v>
      </c>
      <c r="D136" s="42">
        <f>D137</f>
        <v>10249523.76</v>
      </c>
      <c r="E136" s="42">
        <f>E137</f>
        <v>-1222644.5</v>
      </c>
      <c r="F136" s="64">
        <f t="shared" si="16"/>
        <v>1.135444871343056</v>
      </c>
    </row>
    <row r="137" spans="1:6" s="39" customFormat="1" ht="63.75">
      <c r="A137" s="8" t="s">
        <v>292</v>
      </c>
      <c r="B137" s="38" t="s">
        <v>293</v>
      </c>
      <c r="C137" s="33">
        <v>9026879.26</v>
      </c>
      <c r="D137" s="33">
        <v>10249523.76</v>
      </c>
      <c r="E137" s="33">
        <f>C137-D137</f>
        <v>-1222644.5</v>
      </c>
      <c r="F137" s="62">
        <f t="shared" si="16"/>
        <v>1.135444871343056</v>
      </c>
    </row>
    <row r="138" spans="1:6" s="39" customFormat="1" ht="25.5" hidden="1">
      <c r="A138" s="14" t="s">
        <v>294</v>
      </c>
      <c r="B138" s="40" t="s">
        <v>295</v>
      </c>
      <c r="C138" s="42">
        <f>C139</f>
        <v>0</v>
      </c>
      <c r="D138" s="42">
        <f>D139</f>
        <v>0</v>
      </c>
      <c r="E138" s="42">
        <f>E139</f>
        <v>0</v>
      </c>
      <c r="F138" s="87" t="e">
        <f>F139</f>
        <v>#DIV/0!</v>
      </c>
    </row>
    <row r="139" spans="1:6" s="39" customFormat="1" ht="25.5" hidden="1">
      <c r="A139" s="8" t="s">
        <v>296</v>
      </c>
      <c r="B139" s="38" t="s">
        <v>297</v>
      </c>
      <c r="C139" s="33">
        <v>0</v>
      </c>
      <c r="D139" s="33">
        <v>0</v>
      </c>
      <c r="E139" s="33">
        <f>C139-D139</f>
        <v>0</v>
      </c>
      <c r="F139" s="86" t="e">
        <f>D139/C139</f>
        <v>#DIV/0!</v>
      </c>
    </row>
    <row r="140" spans="1:6" s="39" customFormat="1" ht="21.75" customHeight="1">
      <c r="A140" s="14" t="s">
        <v>190</v>
      </c>
      <c r="B140" s="51" t="s">
        <v>163</v>
      </c>
      <c r="C140" s="42">
        <f>C141</f>
        <v>22736266.53</v>
      </c>
      <c r="D140" s="42">
        <f>D141</f>
        <v>52495594.5</v>
      </c>
      <c r="E140" s="42">
        <f t="shared" si="15"/>
        <v>29759327.97</v>
      </c>
      <c r="F140" s="87">
        <f>F141</f>
        <v>2.3088924661721935</v>
      </c>
    </row>
    <row r="141" spans="1:6" s="39" customFormat="1" ht="25.5" customHeight="1">
      <c r="A141" s="8" t="s">
        <v>191</v>
      </c>
      <c r="B141" s="52" t="s">
        <v>164</v>
      </c>
      <c r="C141" s="33">
        <v>22736266.53</v>
      </c>
      <c r="D141" s="33">
        <v>52495594.5</v>
      </c>
      <c r="E141" s="33">
        <f t="shared" si="15"/>
        <v>29759327.97</v>
      </c>
      <c r="F141" s="86">
        <f>D141/C141</f>
        <v>2.3088924661721935</v>
      </c>
    </row>
    <row r="142" spans="1:8" ht="33.75" customHeight="1">
      <c r="A142" s="68" t="s">
        <v>192</v>
      </c>
      <c r="B142" s="72" t="s">
        <v>165</v>
      </c>
      <c r="C142" s="70">
        <f>C145+C147+C153+C155+C149+C143+C151</f>
        <v>226328323.66000003</v>
      </c>
      <c r="D142" s="70">
        <f>D145+D147+D153+D155+D149+D143+D151</f>
        <v>246845249.95</v>
      </c>
      <c r="E142" s="70">
        <f t="shared" si="15"/>
        <v>20516926.28999996</v>
      </c>
      <c r="F142" s="84">
        <f>D142/C142</f>
        <v>1.090651165343412</v>
      </c>
      <c r="H142" s="4"/>
    </row>
    <row r="143" spans="1:6" ht="48.75" customHeight="1">
      <c r="A143" s="14" t="s">
        <v>209</v>
      </c>
      <c r="B143" s="28" t="s">
        <v>211</v>
      </c>
      <c r="C143" s="42">
        <f>C144</f>
        <v>6397827.83</v>
      </c>
      <c r="D143" s="42">
        <f>D144</f>
        <v>7462393.81</v>
      </c>
      <c r="E143" s="42">
        <f t="shared" si="15"/>
        <v>1064565.9799999995</v>
      </c>
      <c r="F143" s="87">
        <f>F144</f>
        <v>1.1663949090671293</v>
      </c>
    </row>
    <row r="144" spans="1:6" ht="48.75" customHeight="1">
      <c r="A144" s="8" t="s">
        <v>210</v>
      </c>
      <c r="B144" s="27" t="s">
        <v>212</v>
      </c>
      <c r="C144" s="33">
        <v>6397827.83</v>
      </c>
      <c r="D144" s="33">
        <v>7462393.81</v>
      </c>
      <c r="E144" s="33">
        <f aca="true" t="shared" si="17" ref="E144:E156">D144-C144</f>
        <v>1064565.9799999995</v>
      </c>
      <c r="F144" s="86">
        <f>D144/C144</f>
        <v>1.1663949090671293</v>
      </c>
    </row>
    <row r="145" spans="1:6" s="39" customFormat="1" ht="68.25" customHeight="1">
      <c r="A145" s="14" t="s">
        <v>193</v>
      </c>
      <c r="B145" s="28" t="s">
        <v>166</v>
      </c>
      <c r="C145" s="42">
        <f>C146</f>
        <v>6228962.83</v>
      </c>
      <c r="D145" s="42">
        <f>D146</f>
        <v>7406838.92</v>
      </c>
      <c r="E145" s="42">
        <f t="shared" si="17"/>
        <v>1177876.0899999999</v>
      </c>
      <c r="F145" s="87">
        <f>F146</f>
        <v>1.1890966637859999</v>
      </c>
    </row>
    <row r="146" spans="1:6" s="39" customFormat="1" ht="56.25" customHeight="1">
      <c r="A146" s="8" t="s">
        <v>194</v>
      </c>
      <c r="B146" s="27" t="s">
        <v>167</v>
      </c>
      <c r="C146" s="33">
        <v>6228962.83</v>
      </c>
      <c r="D146" s="33">
        <v>7406838.92</v>
      </c>
      <c r="E146" s="33">
        <f t="shared" si="17"/>
        <v>1177876.0899999999</v>
      </c>
      <c r="F146" s="86">
        <f>D146/C146</f>
        <v>1.1890966637859999</v>
      </c>
    </row>
    <row r="147" spans="1:6" s="39" customFormat="1" ht="91.5" customHeight="1">
      <c r="A147" s="14" t="s">
        <v>195</v>
      </c>
      <c r="B147" s="28" t="s">
        <v>168</v>
      </c>
      <c r="C147" s="42">
        <f>C148</f>
        <v>4611138.4</v>
      </c>
      <c r="D147" s="42">
        <f>D148</f>
        <v>4009090.53</v>
      </c>
      <c r="E147" s="42">
        <f t="shared" si="17"/>
        <v>-602047.8700000006</v>
      </c>
      <c r="F147" s="87">
        <f>F148</f>
        <v>0.8694361743729053</v>
      </c>
    </row>
    <row r="148" spans="1:6" s="39" customFormat="1" ht="84" customHeight="1">
      <c r="A148" s="8" t="s">
        <v>196</v>
      </c>
      <c r="B148" s="27" t="s">
        <v>169</v>
      </c>
      <c r="C148" s="33">
        <v>4611138.4</v>
      </c>
      <c r="D148" s="33">
        <v>4009090.53</v>
      </c>
      <c r="E148" s="33">
        <f t="shared" si="17"/>
        <v>-602047.8700000006</v>
      </c>
      <c r="F148" s="86">
        <f>D148/C148</f>
        <v>0.8694361743729053</v>
      </c>
    </row>
    <row r="149" spans="1:6" s="39" customFormat="1" ht="75" customHeight="1">
      <c r="A149" s="14" t="s">
        <v>215</v>
      </c>
      <c r="B149" s="74" t="s">
        <v>213</v>
      </c>
      <c r="C149" s="42">
        <f>C150</f>
        <v>0</v>
      </c>
      <c r="D149" s="42">
        <f>D150</f>
        <v>3381</v>
      </c>
      <c r="E149" s="42">
        <f t="shared" si="17"/>
        <v>3381</v>
      </c>
      <c r="F149" s="87" t="str">
        <f>F150</f>
        <v>-</v>
      </c>
    </row>
    <row r="150" spans="1:6" s="39" customFormat="1" ht="66.75" customHeight="1">
      <c r="A150" s="8" t="s">
        <v>216</v>
      </c>
      <c r="B150" s="19" t="s">
        <v>214</v>
      </c>
      <c r="C150" s="33">
        <v>0</v>
      </c>
      <c r="D150" s="33">
        <v>3381</v>
      </c>
      <c r="E150" s="42">
        <f t="shared" si="17"/>
        <v>3381</v>
      </c>
      <c r="F150" s="86" t="s">
        <v>145</v>
      </c>
    </row>
    <row r="151" spans="1:6" s="39" customFormat="1" ht="30" customHeight="1" hidden="1">
      <c r="A151" s="14" t="s">
        <v>233</v>
      </c>
      <c r="B151" s="74" t="s">
        <v>234</v>
      </c>
      <c r="C151" s="16">
        <f>C152</f>
        <v>0</v>
      </c>
      <c r="D151" s="16">
        <f>D152</f>
        <v>0</v>
      </c>
      <c r="E151" s="42">
        <f t="shared" si="17"/>
        <v>0</v>
      </c>
      <c r="F151" s="87" t="e">
        <f>F152</f>
        <v>#DIV/0!</v>
      </c>
    </row>
    <row r="152" spans="1:6" s="39" customFormat="1" ht="42" customHeight="1" hidden="1">
      <c r="A152" s="8" t="s">
        <v>235</v>
      </c>
      <c r="B152" s="19" t="s">
        <v>236</v>
      </c>
      <c r="C152" s="33">
        <v>0</v>
      </c>
      <c r="D152" s="33">
        <v>0</v>
      </c>
      <c r="E152" s="42">
        <f t="shared" si="17"/>
        <v>0</v>
      </c>
      <c r="F152" s="86" t="e">
        <f>D152/C152</f>
        <v>#DIV/0!</v>
      </c>
    </row>
    <row r="153" spans="1:6" s="39" customFormat="1" ht="32.25" customHeight="1">
      <c r="A153" s="14" t="s">
        <v>197</v>
      </c>
      <c r="B153" s="74" t="s">
        <v>170</v>
      </c>
      <c r="C153" s="42">
        <f>C154</f>
        <v>523193.07</v>
      </c>
      <c r="D153" s="42">
        <f>D154</f>
        <v>538590.94</v>
      </c>
      <c r="E153" s="42">
        <f t="shared" si="17"/>
        <v>15397.869999999937</v>
      </c>
      <c r="F153" s="87">
        <f>F154</f>
        <v>1.0294305694836514</v>
      </c>
    </row>
    <row r="154" spans="1:6" s="39" customFormat="1" ht="45.75" customHeight="1">
      <c r="A154" s="8" t="s">
        <v>198</v>
      </c>
      <c r="B154" s="19" t="s">
        <v>171</v>
      </c>
      <c r="C154" s="33">
        <v>523193.07</v>
      </c>
      <c r="D154" s="33">
        <v>538590.94</v>
      </c>
      <c r="E154" s="33">
        <f t="shared" si="17"/>
        <v>15397.869999999937</v>
      </c>
      <c r="F154" s="86">
        <f>D154/C154</f>
        <v>1.0294305694836514</v>
      </c>
    </row>
    <row r="155" spans="1:6" s="39" customFormat="1" ht="21.75" customHeight="1">
      <c r="A155" s="14" t="s">
        <v>217</v>
      </c>
      <c r="B155" s="28" t="s">
        <v>219</v>
      </c>
      <c r="C155" s="42">
        <f>C156</f>
        <v>208567201.53</v>
      </c>
      <c r="D155" s="42">
        <f>D156</f>
        <v>227424954.75</v>
      </c>
      <c r="E155" s="42">
        <f t="shared" si="17"/>
        <v>18857753.22</v>
      </c>
      <c r="F155" s="87">
        <f>F156</f>
        <v>1.090415717723899</v>
      </c>
    </row>
    <row r="156" spans="1:6" s="39" customFormat="1" ht="21.75" customHeight="1">
      <c r="A156" s="8" t="s">
        <v>218</v>
      </c>
      <c r="B156" s="19" t="s">
        <v>220</v>
      </c>
      <c r="C156" s="33">
        <v>208567201.53</v>
      </c>
      <c r="D156" s="33">
        <v>227424954.75</v>
      </c>
      <c r="E156" s="33">
        <f t="shared" si="17"/>
        <v>18857753.22</v>
      </c>
      <c r="F156" s="86">
        <f>D156/C156</f>
        <v>1.090415717723899</v>
      </c>
    </row>
    <row r="157" spans="1:7" s="39" customFormat="1" ht="24" customHeight="1">
      <c r="A157" s="68" t="s">
        <v>199</v>
      </c>
      <c r="B157" s="72" t="s">
        <v>172</v>
      </c>
      <c r="C157" s="70">
        <f>C158+C160+C162</f>
        <v>13988865</v>
      </c>
      <c r="D157" s="70">
        <f>D158+D160+D162</f>
        <v>10558910</v>
      </c>
      <c r="E157" s="70">
        <f>D157-C157</f>
        <v>-3429955</v>
      </c>
      <c r="F157" s="84">
        <f>D157/C157</f>
        <v>0.7548081992356063</v>
      </c>
      <c r="G157" s="56"/>
    </row>
    <row r="158" spans="1:6" s="39" customFormat="1" ht="89.25" customHeight="1">
      <c r="A158" s="14" t="s">
        <v>298</v>
      </c>
      <c r="B158" s="28" t="s">
        <v>299</v>
      </c>
      <c r="C158" s="16">
        <f>C159</f>
        <v>10555965</v>
      </c>
      <c r="D158" s="16">
        <f>D159</f>
        <v>10558910</v>
      </c>
      <c r="E158" s="16">
        <f>E159</f>
        <v>-2945</v>
      </c>
      <c r="F158" s="87">
        <f>D158/C158</f>
        <v>1.0002789891781567</v>
      </c>
    </row>
    <row r="159" spans="1:6" s="39" customFormat="1" ht="75" customHeight="1">
      <c r="A159" s="8" t="s">
        <v>300</v>
      </c>
      <c r="B159" s="19" t="s">
        <v>301</v>
      </c>
      <c r="C159" s="18">
        <v>10555965</v>
      </c>
      <c r="D159" s="18">
        <v>10558910</v>
      </c>
      <c r="E159" s="33">
        <f>C159-D159</f>
        <v>-2945</v>
      </c>
      <c r="F159" s="86">
        <f aca="true" t="shared" si="18" ref="F159:F166">D159/C159</f>
        <v>1.0002789891781567</v>
      </c>
    </row>
    <row r="160" spans="1:6" s="39" customFormat="1" ht="89.25" customHeight="1" hidden="1">
      <c r="A160" s="14" t="s">
        <v>302</v>
      </c>
      <c r="B160" s="28" t="s">
        <v>303</v>
      </c>
      <c r="C160" s="16">
        <f>C161</f>
        <v>0</v>
      </c>
      <c r="D160" s="16">
        <f>D161</f>
        <v>0</v>
      </c>
      <c r="E160" s="16">
        <f>E161</f>
        <v>0</v>
      </c>
      <c r="F160" s="87" t="e">
        <f t="shared" si="18"/>
        <v>#DIV/0!</v>
      </c>
    </row>
    <row r="161" spans="1:6" s="39" customFormat="1" ht="89.25" customHeight="1" hidden="1">
      <c r="A161" s="8" t="s">
        <v>304</v>
      </c>
      <c r="B161" s="19" t="s">
        <v>305</v>
      </c>
      <c r="C161" s="16">
        <v>0</v>
      </c>
      <c r="D161" s="16">
        <v>0</v>
      </c>
      <c r="E161" s="33">
        <f>C161-D161</f>
        <v>0</v>
      </c>
      <c r="F161" s="87" t="e">
        <f t="shared" si="18"/>
        <v>#DIV/0!</v>
      </c>
    </row>
    <row r="162" spans="1:6" s="75" customFormat="1" ht="25.5">
      <c r="A162" s="14" t="s">
        <v>259</v>
      </c>
      <c r="B162" s="28" t="s">
        <v>260</v>
      </c>
      <c r="C162" s="16">
        <f>C163</f>
        <v>3432900</v>
      </c>
      <c r="D162" s="16">
        <f>D163</f>
        <v>0</v>
      </c>
      <c r="E162" s="16">
        <f>E163</f>
        <v>3432900</v>
      </c>
      <c r="F162" s="87">
        <f t="shared" si="18"/>
        <v>0</v>
      </c>
    </row>
    <row r="163" spans="1:6" s="75" customFormat="1" ht="42" customHeight="1">
      <c r="A163" s="8" t="s">
        <v>261</v>
      </c>
      <c r="B163" s="19" t="s">
        <v>262</v>
      </c>
      <c r="C163" s="18">
        <v>3432900</v>
      </c>
      <c r="D163" s="18">
        <v>0</v>
      </c>
      <c r="E163" s="33">
        <f>C163-D163</f>
        <v>3432900</v>
      </c>
      <c r="F163" s="86">
        <f t="shared" si="18"/>
        <v>0</v>
      </c>
    </row>
    <row r="164" spans="1:6" s="39" customFormat="1" ht="28.5" customHeight="1">
      <c r="A164" s="68" t="s">
        <v>200</v>
      </c>
      <c r="B164" s="76" t="s">
        <v>182</v>
      </c>
      <c r="C164" s="70">
        <f aca="true" t="shared" si="19" ref="C164:E165">C165</f>
        <v>-38.6</v>
      </c>
      <c r="D164" s="70">
        <f t="shared" si="19"/>
        <v>0</v>
      </c>
      <c r="E164" s="45">
        <f t="shared" si="19"/>
        <v>-38.6</v>
      </c>
      <c r="F164" s="92">
        <f t="shared" si="18"/>
        <v>0</v>
      </c>
    </row>
    <row r="165" spans="1:6" s="39" customFormat="1" ht="33.75" customHeight="1">
      <c r="A165" s="14" t="s">
        <v>201</v>
      </c>
      <c r="B165" s="28" t="s">
        <v>183</v>
      </c>
      <c r="C165" s="16">
        <f t="shared" si="19"/>
        <v>-38.6</v>
      </c>
      <c r="D165" s="16">
        <f t="shared" si="19"/>
        <v>0</v>
      </c>
      <c r="E165" s="16">
        <f t="shared" si="19"/>
        <v>-38.6</v>
      </c>
      <c r="F165" s="86">
        <f t="shared" si="18"/>
        <v>0</v>
      </c>
    </row>
    <row r="166" spans="1:6" s="39" customFormat="1" ht="30.75" customHeight="1">
      <c r="A166" s="8" t="s">
        <v>202</v>
      </c>
      <c r="B166" s="27" t="s">
        <v>183</v>
      </c>
      <c r="C166" s="33">
        <v>-38.6</v>
      </c>
      <c r="D166" s="33">
        <v>0</v>
      </c>
      <c r="E166" s="33">
        <f>C166-D166</f>
        <v>-38.6</v>
      </c>
      <c r="F166" s="86">
        <f t="shared" si="18"/>
        <v>0</v>
      </c>
    </row>
    <row r="167" spans="1:6" ht="69" customHeight="1">
      <c r="A167" s="68" t="s">
        <v>173</v>
      </c>
      <c r="B167" s="76" t="s">
        <v>174</v>
      </c>
      <c r="C167" s="70">
        <f>C168</f>
        <v>0</v>
      </c>
      <c r="D167" s="70">
        <f>D168</f>
        <v>345347.62</v>
      </c>
      <c r="E167" s="70">
        <f aca="true" t="shared" si="20" ref="E167:E177">D167-C167</f>
        <v>345347.62</v>
      </c>
      <c r="F167" s="81" t="s">
        <v>145</v>
      </c>
    </row>
    <row r="168" spans="1:6" ht="40.5" customHeight="1">
      <c r="A168" s="41" t="s">
        <v>203</v>
      </c>
      <c r="B168" s="77" t="s">
        <v>175</v>
      </c>
      <c r="C168" s="42">
        <f>C169</f>
        <v>0</v>
      </c>
      <c r="D168" s="42">
        <f>D169</f>
        <v>345347.62</v>
      </c>
      <c r="E168" s="42">
        <f t="shared" si="20"/>
        <v>345347.62</v>
      </c>
      <c r="F168" s="64" t="s">
        <v>145</v>
      </c>
    </row>
    <row r="169" spans="1:6" ht="30.75" customHeight="1">
      <c r="A169" s="37" t="s">
        <v>204</v>
      </c>
      <c r="B169" s="38" t="s">
        <v>176</v>
      </c>
      <c r="C169" s="33">
        <f>C170+C171</f>
        <v>0</v>
      </c>
      <c r="D169" s="33">
        <f>D170+D171</f>
        <v>345347.62</v>
      </c>
      <c r="E169" s="33">
        <f t="shared" si="20"/>
        <v>345347.62</v>
      </c>
      <c r="F169" s="62" t="s">
        <v>145</v>
      </c>
    </row>
    <row r="170" spans="1:6" s="22" customFormat="1" ht="47.25" customHeight="1">
      <c r="A170" s="8" t="s">
        <v>205</v>
      </c>
      <c r="B170" s="27" t="s">
        <v>177</v>
      </c>
      <c r="C170" s="18">
        <v>0</v>
      </c>
      <c r="D170" s="18">
        <v>218768.75</v>
      </c>
      <c r="E170" s="42">
        <f t="shared" si="20"/>
        <v>218768.75</v>
      </c>
      <c r="F170" s="64" t="s">
        <v>145</v>
      </c>
    </row>
    <row r="171" spans="1:6" s="22" customFormat="1" ht="47.25" customHeight="1">
      <c r="A171" s="8" t="s">
        <v>263</v>
      </c>
      <c r="B171" s="27" t="s">
        <v>264</v>
      </c>
      <c r="C171" s="18">
        <v>0</v>
      </c>
      <c r="D171" s="18">
        <v>126578.87</v>
      </c>
      <c r="E171" s="33">
        <f t="shared" si="20"/>
        <v>126578.87</v>
      </c>
      <c r="F171" s="62" t="s">
        <v>145</v>
      </c>
    </row>
    <row r="172" spans="1:6" ht="42.75" customHeight="1">
      <c r="A172" s="68" t="s">
        <v>206</v>
      </c>
      <c r="B172" s="76" t="s">
        <v>178</v>
      </c>
      <c r="C172" s="70">
        <f>C173</f>
        <v>-3280826.97</v>
      </c>
      <c r="D172" s="70">
        <f>D173</f>
        <v>-4249636.26</v>
      </c>
      <c r="E172" s="70">
        <f t="shared" si="20"/>
        <v>-968809.2899999996</v>
      </c>
      <c r="F172" s="81">
        <f>D172/C172</f>
        <v>1.2952942349166312</v>
      </c>
    </row>
    <row r="173" spans="1:6" ht="55.5" customHeight="1">
      <c r="A173" s="37" t="s">
        <v>207</v>
      </c>
      <c r="B173" s="38" t="s">
        <v>179</v>
      </c>
      <c r="C173" s="33">
        <f>C174+C175+C176</f>
        <v>-3280826.97</v>
      </c>
      <c r="D173" s="33">
        <f>D174+D175+D176</f>
        <v>-4249636.26</v>
      </c>
      <c r="E173" s="33">
        <f t="shared" si="20"/>
        <v>-968809.2899999996</v>
      </c>
      <c r="F173" s="62">
        <f>D173/C173</f>
        <v>1.2952942349166312</v>
      </c>
    </row>
    <row r="174" spans="1:6" ht="87.75" customHeight="1">
      <c r="A174" s="37" t="s">
        <v>334</v>
      </c>
      <c r="B174" s="38" t="s">
        <v>335</v>
      </c>
      <c r="C174" s="33">
        <v>0</v>
      </c>
      <c r="D174" s="33">
        <v>-292892.55</v>
      </c>
      <c r="E174" s="33">
        <f>C174-D174</f>
        <v>292892.55</v>
      </c>
      <c r="F174" s="62" t="s">
        <v>145</v>
      </c>
    </row>
    <row r="175" spans="1:6" ht="82.5" customHeight="1">
      <c r="A175" s="37" t="s">
        <v>336</v>
      </c>
      <c r="B175" s="38" t="s">
        <v>337</v>
      </c>
      <c r="C175" s="33">
        <v>0</v>
      </c>
      <c r="D175" s="33">
        <v>-124347.12</v>
      </c>
      <c r="E175" s="33">
        <f>C175-D175</f>
        <v>124347.12</v>
      </c>
      <c r="F175" s="62" t="s">
        <v>145</v>
      </c>
    </row>
    <row r="176" spans="1:6" ht="58.5" customHeight="1">
      <c r="A176" s="8" t="s">
        <v>208</v>
      </c>
      <c r="B176" s="27" t="s">
        <v>180</v>
      </c>
      <c r="C176" s="18">
        <v>-3280826.97</v>
      </c>
      <c r="D176" s="18">
        <v>-3832396.59</v>
      </c>
      <c r="E176" s="33">
        <f t="shared" si="20"/>
        <v>-551569.6199999996</v>
      </c>
      <c r="F176" s="62">
        <f>D176/C176</f>
        <v>1.1681190824885226</v>
      </c>
    </row>
    <row r="177" spans="1:6" s="75" customFormat="1" ht="27" customHeight="1">
      <c r="A177" s="78" t="s">
        <v>181</v>
      </c>
      <c r="B177" s="79"/>
      <c r="C177" s="80">
        <f>C10+C120</f>
        <v>636789983.9</v>
      </c>
      <c r="D177" s="80">
        <f>D10+D120</f>
        <v>696784224.84</v>
      </c>
      <c r="E177" s="80">
        <f t="shared" si="20"/>
        <v>59994240.94000006</v>
      </c>
      <c r="F177" s="85">
        <f>D177/C177</f>
        <v>1.0942135436436473</v>
      </c>
    </row>
    <row r="179" spans="1:6" ht="23.25" customHeight="1">
      <c r="A179" s="91"/>
      <c r="B179" s="91"/>
      <c r="C179" s="91"/>
      <c r="D179" s="91"/>
      <c r="E179" s="91"/>
      <c r="F179" s="91"/>
    </row>
    <row r="181" spans="3:4" ht="12.75">
      <c r="C181" s="12"/>
      <c r="D181" s="12"/>
    </row>
    <row r="182" spans="3:4" ht="12.75">
      <c r="C182" s="12"/>
      <c r="D182" s="12"/>
    </row>
  </sheetData>
  <sheetProtection/>
  <mergeCells count="6">
    <mergeCell ref="A6:E6"/>
    <mergeCell ref="B1:C1"/>
    <mergeCell ref="B2:C2"/>
    <mergeCell ref="B3:C3"/>
    <mergeCell ref="A4:F4"/>
    <mergeCell ref="A179:F179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2022-04-08T13:14:45Z</dcterms:modified>
  <cp:category/>
  <cp:version/>
  <cp:contentType/>
  <cp:contentStatus/>
</cp:coreProperties>
</file>