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анализ январь-июнь 2022 и 2023" sheetId="1" r:id="rId1"/>
  </sheets>
  <definedNames>
    <definedName name="_xlnm.Print_Titles" localSheetId="0">'анализ январь-июнь 2022 и 2023'!$6:$7</definedName>
    <definedName name="_xlnm.Print_Area" localSheetId="0">'анализ январь-июнь 2022 и 2023'!$A$1:$F$122</definedName>
  </definedNames>
  <calcPr fullCalcOnLoad="1"/>
</workbook>
</file>

<file path=xl/sharedStrings.xml><?xml version="1.0" encoding="utf-8"?>
<sst xmlns="http://schemas.openxmlformats.org/spreadsheetml/2006/main" count="373" uniqueCount="361">
  <si>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</si>
  <si>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</si>
  <si>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</si>
  <si>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</si>
  <si>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</si>
  <si>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</si>
  <si>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</si>
  <si>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</si>
  <si>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</si>
  <si>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</si>
  <si>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</si>
  <si>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</si>
  <si>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</si>
  <si>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</si>
  <si>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</si>
  <si>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</si>
  <si>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</si>
  <si>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</si>
  <si>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</si>
  <si>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</si>
  <si>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</si>
  <si>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</si>
  <si>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</si>
  <si>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</si>
  <si>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</si>
  <si>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</si>
  <si>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</si>
  <si>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</si>
  <si>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</si>
  <si>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</si>
  <si>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</si>
  <si>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</si>
  <si>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</si>
  <si>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</si>
  <si>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</si>
  <si>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</si>
  <si>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</si>
  <si>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</si>
  <si>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</si>
  <si>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</si>
  <si>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</si>
  <si>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</si>
  <si>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</si>
  <si>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</si>
  <si>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</si>
  <si>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</si>
  <si>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</si>
  <si>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</si>
  <si>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</si>
  <si>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</si>
  <si>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</si>
  <si>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</si>
  <si>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</si>
  <si>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</si>
  <si>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</si>
  <si>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</si>
  <si>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</si>
  <si>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</si>
  <si>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</si>
  <si>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</si>
  <si>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</si>
  <si>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</si>
  <si>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</si>
  <si>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</si>
  <si>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</si>
  <si>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</si>
  <si>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</si>
  <si>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</si>
  <si>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</si>
  <si>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</si>
  <si>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</si>
  <si>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</si>
  <si>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</si>
  <si>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</si>
  <si>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</si>
  <si>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</si>
  <si>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</si>
  <si>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</si>
  <si>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</si>
  <si>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</si>
  <si>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</si>
  <si>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</si>
  <si>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</si>
  <si>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</si>
  <si>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</si>
  <si>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</si>
  <si>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</si>
  <si>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</si>
  <si>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</si>
  <si>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</si>
  <si>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</si>
  <si>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</si>
  <si>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</si>
  <si>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</si>
  <si>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</si>
  <si>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</si>
  <si>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</si>
  <si>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</si>
  <si>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</si>
  <si>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</si>
  <si>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</si>
  <si>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</si>
  <si>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</si>
  <si>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</si>
  <si>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</si>
  <si>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</si>
  <si>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</si>
  <si>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</si>
  <si>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</si>
  <si>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</si>
  <si>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</si>
  <si>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</si>
  <si>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</si>
  <si>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</si>
  <si>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</si>
  <si>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</si>
  <si>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</si>
  <si>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</si>
  <si>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</si>
  <si>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</si>
  <si>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</si>
  <si>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</si>
  <si>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</si>
  <si>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</si>
  <si>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</si>
  <si>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</si>
  <si>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</si>
  <si>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</si>
  <si>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</si>
  <si>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</si>
  <si>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</si>
  <si>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</si>
  <si>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</si>
  <si>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</si>
  <si>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</si>
  <si>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</si>
  <si>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</si>
  <si>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</si>
  <si>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</si>
  <si>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</si>
  <si>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</si>
  <si>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</si>
  <si>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</si>
  <si>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</si>
  <si>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</si>
  <si>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</si>
  <si>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</si>
  <si>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</si>
  <si>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</si>
  <si>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</si>
  <si>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>000 1 12 01042 01 0000 120</t>
  </si>
  <si>
    <t xml:space="preserve">Плата за размещение твердых коммунальных отходов 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</si>
  <si>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</si>
  <si>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</si>
  <si>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</si>
  <si>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</si>
  <si>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</si>
  <si>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</si>
  <si>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</si>
  <si>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</si>
  <si>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</si>
  <si>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</si>
  <si>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</si>
  <si>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</si>
  <si>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</si>
  <si>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</si>
  <si>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</si>
  <si>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</si>
  <si>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</si>
  <si>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</si>
  <si>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</si>
  <si>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</si>
  <si>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</si>
  <si>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</si>
  <si>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</si>
  <si>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</si>
  <si>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</si>
  <si>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</si>
  <si>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</si>
  <si>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</si>
  <si>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</si>
  <si>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</si>
  <si>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</si>
  <si>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</si>
  <si>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</si>
  <si>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</si>
  <si>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</si>
  <si>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</si>
  <si>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</si>
  <si>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</si>
  <si>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</si>
  <si>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</si>
  <si>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</si>
  <si>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</si>
  <si>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</si>
  <si>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</si>
  <si>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</si>
  <si>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</si>
  <si>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</si>
  <si>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</si>
  <si>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</si>
  <si>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</si>
  <si>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</si>
  <si>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</si>
  <si>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</si>
  <si>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</si>
  <si>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</si>
  <si>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</si>
  <si>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</si>
  <si>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</si>
  <si>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</si>
  <si>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</si>
  <si>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</si>
  <si>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</si>
  <si>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</si>
  <si>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</si>
  <si>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</si>
  <si>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</si>
  <si>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</si>
  <si>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</si>
  <si>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</si>
  <si>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</si>
  <si>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</si>
  <si>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</si>
  <si>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</si>
  <si>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</si>
  <si>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</si>
  <si>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</si>
  <si>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</si>
  <si>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</si>
  <si>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</si>
  <si>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</si>
  <si>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</si>
  <si>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</si>
  <si>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</si>
  <si>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</si>
  <si>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</si>
  <si>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</si>
  <si>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</si>
  <si>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</si>
  <si>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</si>
  <si>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</si>
  <si>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</si>
  <si>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</si>
  <si>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</si>
  <si>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</si>
  <si>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</si>
  <si>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</si>
  <si>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</si>
  <si>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</si>
  <si>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</si>
  <si>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</si>
  <si>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</si>
  <si>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</si>
  <si>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</si>
  <si>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</si>
  <si>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</si>
  <si>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</si>
  <si>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</si>
  <si>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</si>
  <si>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Отклонение                                                                (стр. 4 - стр. 3)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</si>
  <si>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</si>
  <si>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</si>
  <si>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</si>
  <si>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</si>
  <si>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</si>
  <si>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</si>
  <si>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</si>
  <si>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</si>
  <si>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</si>
  <si>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</si>
  <si>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</si>
  <si>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</si>
  <si>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</si>
  <si>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</si>
  <si>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</si>
  <si>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</si>
  <si>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</si>
  <si>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</si>
  <si>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000 2 02 20016 04 0000 150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</si>
  <si>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</si>
  <si>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</si>
  <si>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</si>
  <si>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</si>
  <si>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</si>
  <si>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</si>
  <si>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</si>
  <si>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</si>
  <si>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</si>
  <si>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000 2 02 25519 00 0000 150</t>
  </si>
  <si>
    <t>Субсидия бюджетам на поддержку отрасли культуры</t>
  </si>
  <si>
    <t>000 2 02 25519 04 0000 150</t>
  </si>
  <si>
    <t>Субсидия бюджетам городских округов на поддержку отрасли культуры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</si>
  <si>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</si>
  <si>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</si>
  <si>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</si>
  <si>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</si>
  <si>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</si>
  <si>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</si>
  <si>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</si>
  <si>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</si>
  <si>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</si>
  <si>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</si>
  <si>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000 1 01 02080 01 0000 110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</si>
  <si>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</si>
  <si>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</si>
  <si>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</si>
  <si>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</si>
  <si>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</si>
  <si>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</si>
  <si>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</si>
  <si>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</si>
  <si>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</si>
  <si>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</si>
  <si>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</si>
  <si>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</si>
  <si>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</si>
  <si>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</si>
  <si>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</si>
  <si>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</si>
  <si>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</si>
  <si>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000 1 16 01080 01 0000 140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</si>
  <si>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</si>
  <si>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000 1 16 01083 01 0000 140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</si>
  <si>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</si>
  <si>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</si>
  <si>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</si>
  <si>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</si>
  <si>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</si>
  <si>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</si>
  <si>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</si>
  <si>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</si>
  <si>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</si>
  <si>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</si>
  <si>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000 2 02 25590 04 0000 150</t>
  </si>
  <si>
    <t>000 2 02 25590 00 0000 150</t>
  </si>
  <si>
    <t>Субсидии бюджетам городских округов на техническое оснащение региональных и муниципальных музеев</t>
  </si>
  <si>
    <t>Субсидии бюджетам на техническое оснащение региональных и муниципальных музеев</t>
  </si>
  <si>
    <t>000 2 02 45179 00 0000 150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</si>
  <si>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</si>
  <si>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</si>
  <si>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</si>
  <si>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Сравнительный анализ поступления доходов местного бюджета ЗАТО Александровск за январь-июнь 2022 и 2023 годов</t>
  </si>
  <si>
    <t>Исполнение за январь - июнь 2022 года</t>
  </si>
  <si>
    <t>Исполнение за январь - июнь 2023 года</t>
  </si>
  <si>
    <t>000 2 02 25097 00 0000 150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</si>
  <si>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</si>
  <si>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</si>
  <si>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</si>
  <si>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000 2 02 25171 00 0000 150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</si>
  <si>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</si>
  <si>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000 2 02 25171 04 0000 150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</si>
  <si>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</si>
  <si>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000 2 02 25527 00 0000 150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</si>
  <si>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</si>
  <si>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000 2 02 25527 04 0000 150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</si>
  <si>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</si>
  <si>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000 1 16 11000 01 0000 140</t>
  </si>
  <si>
    <t>Платежи, уплачиваемые в целях возмещения вреда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</si>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</sst>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93"/>
  <sheetViews>
    <sheetView tabSelected="1" workbookViewId="0" topLeftCell="A180">
      <selection activeCell="C191" sqref="C191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10.00390625" style="2" bestFit="1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89"/>
      <c r="C1" s="89"/>
      <c r="D1" s="4"/>
      <c r="E1" s="4"/>
      <c r="F1" s="4"/>
    </row>
    <row r="2" spans="2:6" ht="7.5" customHeight="1">
      <c r="B2" s="89"/>
      <c r="C2" s="89"/>
      <c r="D2" s="4"/>
      <c r="E2" s="4"/>
      <c r="F2" s="4"/>
    </row>
    <row r="3" spans="2:6" ht="12.75" hidden="1">
      <c r="B3" s="89"/>
      <c r="C3" s="89"/>
      <c r="D3" s="4"/>
      <c r="E3" s="4"/>
      <c r="F3" s="4"/>
    </row>
    <row r="4" spans="1:6" ht="32.25" customHeight="1">
      <c r="A4" s="90" t="s">
        <v>342</v>
      </c>
      <c r="B4" s="90"/>
      <c r="C4" s="90"/>
      <c r="D4" s="90"/>
      <c r="E4" s="90"/>
      <c r="F4" s="90"/>
    </row>
    <row r="5" spans="2:6" ht="12.75">
      <c r="B5" s="3"/>
      <c r="D5" s="12"/>
      <c r="E5" s="12"/>
      <c r="F5" s="12"/>
    </row>
    <row r="6" spans="1:9" ht="12" customHeight="1">
      <c r="A6" s="88"/>
      <c r="B6" s="88"/>
      <c r="C6" s="88"/>
      <c r="D6" s="88"/>
      <c r="E6" s="88"/>
      <c r="F6" s="55"/>
      <c r="I6" s="4"/>
    </row>
    <row r="7" spans="3:6" ht="12.75" hidden="1">
      <c r="C7" s="6"/>
      <c r="D7" s="54"/>
      <c r="E7" s="54"/>
      <c r="F7" s="54"/>
    </row>
    <row r="8" spans="1:8" ht="57" customHeight="1">
      <c r="A8" s="7" t="s">
        <v>85</v>
      </c>
      <c r="B8" s="8" t="s">
        <v>86</v>
      </c>
      <c r="C8" s="1" t="s">
        <v>343</v>
      </c>
      <c r="D8" s="1" t="s">
        <v>344</v>
      </c>
      <c r="E8" s="1" t="s">
        <v>260</v>
      </c>
      <c r="F8" s="1" t="s">
        <v>152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87</v>
      </c>
      <c r="B10" s="35" t="s">
        <v>88</v>
      </c>
      <c r="C10" s="36">
        <f>C11+C54</f>
        <v>418730233.74999994</v>
      </c>
      <c r="D10" s="36">
        <f>D11+D54</f>
        <v>451250465.40999997</v>
      </c>
      <c r="E10" s="36">
        <f>D10-C10</f>
        <v>32520231.660000026</v>
      </c>
      <c r="F10" s="57">
        <f>D10/C10</f>
        <v>1.0776639206793366</v>
      </c>
      <c r="H10" s="4"/>
    </row>
    <row r="11" spans="1:6" ht="13.5">
      <c r="A11" s="29"/>
      <c r="B11" s="30" t="s">
        <v>89</v>
      </c>
      <c r="C11" s="31">
        <f>C13+C27+C41+C49+C21</f>
        <v>366167937.59999996</v>
      </c>
      <c r="D11" s="31">
        <f>D13+D27+D41+D49+D21</f>
        <v>399739207.34999996</v>
      </c>
      <c r="E11" s="31">
        <f>D11-C11</f>
        <v>33571269.75</v>
      </c>
      <c r="F11" s="58">
        <f>D11/C11</f>
        <v>1.0916827125008228</v>
      </c>
    </row>
    <row r="12" spans="1:6" ht="12.75">
      <c r="A12" s="10"/>
      <c r="B12" s="13" t="s">
        <v>90</v>
      </c>
      <c r="C12" s="11"/>
      <c r="D12" s="11"/>
      <c r="E12" s="11"/>
      <c r="F12" s="59"/>
    </row>
    <row r="13" spans="1:6" ht="12.75">
      <c r="A13" s="43" t="s">
        <v>91</v>
      </c>
      <c r="B13" s="44" t="s">
        <v>92</v>
      </c>
      <c r="C13" s="45">
        <f>C14</f>
        <v>330622873.6</v>
      </c>
      <c r="D13" s="45">
        <f>D14</f>
        <v>368509062.12999994</v>
      </c>
      <c r="E13" s="45">
        <f aca="true" t="shared" si="0" ref="E13:E19">D13-C13</f>
        <v>37886188.52999991</v>
      </c>
      <c r="F13" s="60">
        <f aca="true" t="shared" si="1" ref="F13:F25">D13/C13</f>
        <v>1.1145903431225876</v>
      </c>
    </row>
    <row r="14" spans="1:6" ht="12.75">
      <c r="A14" s="14" t="s">
        <v>93</v>
      </c>
      <c r="B14" s="15" t="s">
        <v>94</v>
      </c>
      <c r="C14" s="16">
        <f>C15+C16+C17+C18+C19+C20</f>
        <v>330622873.6</v>
      </c>
      <c r="D14" s="16">
        <f>D15+D16+D17+D18+D19+D20</f>
        <v>368509062.12999994</v>
      </c>
      <c r="E14" s="16">
        <f t="shared" si="0"/>
        <v>37886188.52999991</v>
      </c>
      <c r="F14" s="61">
        <f t="shared" si="1"/>
        <v>1.1145903431225876</v>
      </c>
    </row>
    <row r="15" spans="1:6" ht="79.5">
      <c r="A15" s="8" t="s">
        <v>28</v>
      </c>
      <c r="B15" s="17" t="s">
        <v>109</v>
      </c>
      <c r="C15" s="33">
        <v>327991435.46</v>
      </c>
      <c r="D15" s="33">
        <v>366861291.94</v>
      </c>
      <c r="E15" s="33">
        <f t="shared" si="0"/>
        <v>38869856.48000002</v>
      </c>
      <c r="F15" s="62">
        <f>D15/C15</f>
        <v>1.1185087544297796</v>
      </c>
    </row>
    <row r="16" spans="1:6" ht="118.5" customHeight="1">
      <c r="A16" s="8" t="s">
        <v>29</v>
      </c>
      <c r="B16" s="19" t="s">
        <v>30</v>
      </c>
      <c r="C16" s="33">
        <v>179135.97</v>
      </c>
      <c r="D16" s="33">
        <v>77582.02</v>
      </c>
      <c r="E16" s="33">
        <f t="shared" si="0"/>
        <v>-101553.95</v>
      </c>
      <c r="F16" s="62">
        <f t="shared" si="1"/>
        <v>0.43309012701357524</v>
      </c>
    </row>
    <row r="17" spans="1:6" ht="51">
      <c r="A17" s="37" t="s">
        <v>31</v>
      </c>
      <c r="B17" s="38" t="s">
        <v>32</v>
      </c>
      <c r="C17" s="33">
        <v>1123517.17</v>
      </c>
      <c r="D17" s="33">
        <v>329592.78</v>
      </c>
      <c r="E17" s="33">
        <f t="shared" si="0"/>
        <v>-793924.3899999999</v>
      </c>
      <c r="F17" s="62">
        <f t="shared" si="1"/>
        <v>0.29335802674025896</v>
      </c>
    </row>
    <row r="18" spans="1:6" ht="89.25">
      <c r="A18" s="37" t="s">
        <v>301</v>
      </c>
      <c r="B18" s="38" t="s">
        <v>302</v>
      </c>
      <c r="C18" s="33">
        <v>3421.44</v>
      </c>
      <c r="D18" s="33">
        <v>0</v>
      </c>
      <c r="E18" s="33">
        <f t="shared" si="0"/>
        <v>-3421.44</v>
      </c>
      <c r="F18" s="62">
        <f t="shared" si="1"/>
        <v>0</v>
      </c>
    </row>
    <row r="19" spans="1:6" ht="140.25">
      <c r="A19" s="37" t="s">
        <v>303</v>
      </c>
      <c r="B19" s="38" t="s">
        <v>331</v>
      </c>
      <c r="C19" s="33">
        <v>1325363.56</v>
      </c>
      <c r="D19" s="33">
        <v>755024.37</v>
      </c>
      <c r="E19" s="33">
        <f t="shared" si="0"/>
        <v>-570339.1900000001</v>
      </c>
      <c r="F19" s="62">
        <f t="shared" si="1"/>
        <v>0.5696734034244912</v>
      </c>
    </row>
    <row r="20" spans="1:6" ht="51">
      <c r="A20" s="37" t="s">
        <v>329</v>
      </c>
      <c r="B20" s="38" t="s">
        <v>330</v>
      </c>
      <c r="C20" s="33">
        <v>0</v>
      </c>
      <c r="D20" s="33">
        <v>485571.02</v>
      </c>
      <c r="E20" s="33">
        <f>D20-C20</f>
        <v>485571.02</v>
      </c>
      <c r="F20" s="62" t="s">
        <v>145</v>
      </c>
    </row>
    <row r="21" spans="1:6" ht="25.5">
      <c r="A21" s="43" t="s">
        <v>33</v>
      </c>
      <c r="B21" s="46" t="s">
        <v>34</v>
      </c>
      <c r="C21" s="45">
        <f>C22</f>
        <v>4780113.119999999</v>
      </c>
      <c r="D21" s="45">
        <f>D22</f>
        <v>4898034.430000001</v>
      </c>
      <c r="E21" s="45">
        <f>E22</f>
        <v>117921.31000000145</v>
      </c>
      <c r="F21" s="60">
        <f t="shared" si="1"/>
        <v>1.0246691463234663</v>
      </c>
    </row>
    <row r="22" spans="1:6" ht="38.25">
      <c r="A22" s="14" t="s">
        <v>35</v>
      </c>
      <c r="B22" s="20" t="s">
        <v>36</v>
      </c>
      <c r="C22" s="42">
        <f>C23+C24+C25+C26</f>
        <v>4780113.119999999</v>
      </c>
      <c r="D22" s="42">
        <f>D23+D24+D25+D26</f>
        <v>4898034.430000001</v>
      </c>
      <c r="E22" s="16">
        <f aca="true" t="shared" si="2" ref="E22:E29">D22-C22</f>
        <v>117921.31000000145</v>
      </c>
      <c r="F22" s="61">
        <f t="shared" si="1"/>
        <v>1.0246691463234663</v>
      </c>
    </row>
    <row r="23" spans="1:8" s="39" customFormat="1" ht="119.25" customHeight="1">
      <c r="A23" s="37" t="s">
        <v>146</v>
      </c>
      <c r="B23" s="38" t="s">
        <v>304</v>
      </c>
      <c r="C23" s="33">
        <v>2352875.17</v>
      </c>
      <c r="D23" s="33">
        <v>2524961.41</v>
      </c>
      <c r="E23" s="33">
        <f t="shared" si="2"/>
        <v>172086.24000000022</v>
      </c>
      <c r="F23" s="62">
        <f t="shared" si="1"/>
        <v>1.0731387037417714</v>
      </c>
      <c r="H23" s="56"/>
    </row>
    <row r="24" spans="1:8" s="39" customFormat="1" ht="134.25" customHeight="1">
      <c r="A24" s="37" t="s">
        <v>147</v>
      </c>
      <c r="B24" s="38" t="s">
        <v>305</v>
      </c>
      <c r="C24" s="33">
        <v>13851.18</v>
      </c>
      <c r="D24" s="33">
        <v>13124.58</v>
      </c>
      <c r="E24" s="33">
        <f t="shared" si="2"/>
        <v>-726.6000000000004</v>
      </c>
      <c r="F24" s="62">
        <f t="shared" si="1"/>
        <v>0.9475423754510446</v>
      </c>
      <c r="H24" s="56"/>
    </row>
    <row r="25" spans="1:11" s="39" customFormat="1" ht="120.75" customHeight="1">
      <c r="A25" s="37" t="s">
        <v>148</v>
      </c>
      <c r="B25" s="38" t="s">
        <v>306</v>
      </c>
      <c r="C25" s="33">
        <v>2710358.25</v>
      </c>
      <c r="D25" s="33">
        <v>2674988.41</v>
      </c>
      <c r="E25" s="33">
        <f t="shared" si="2"/>
        <v>-35369.83999999985</v>
      </c>
      <c r="F25" s="62">
        <f t="shared" si="1"/>
        <v>0.986950123659852</v>
      </c>
      <c r="K25" s="56"/>
    </row>
    <row r="26" spans="1:6" ht="119.25" customHeight="1">
      <c r="A26" s="8" t="s">
        <v>149</v>
      </c>
      <c r="B26" s="19" t="s">
        <v>307</v>
      </c>
      <c r="C26" s="33">
        <v>-296971.48</v>
      </c>
      <c r="D26" s="33">
        <v>-315039.97</v>
      </c>
      <c r="E26" s="33">
        <f t="shared" si="2"/>
        <v>-18068.48999999999</v>
      </c>
      <c r="F26" s="62">
        <f>D26/C26</f>
        <v>1.060842509186404</v>
      </c>
    </row>
    <row r="27" spans="1:6" ht="12.75">
      <c r="A27" s="43" t="s">
        <v>95</v>
      </c>
      <c r="B27" s="44" t="s">
        <v>96</v>
      </c>
      <c r="C27" s="45">
        <f>C28+C36+C40</f>
        <v>22002980.900000002</v>
      </c>
      <c r="D27" s="45">
        <f>D28+D36+D40</f>
        <v>18571006.02</v>
      </c>
      <c r="E27" s="45">
        <f t="shared" si="2"/>
        <v>-3431974.8800000027</v>
      </c>
      <c r="F27" s="60">
        <f aca="true" t="shared" si="3" ref="F27:F35">D27/C27</f>
        <v>0.8440222760907817</v>
      </c>
    </row>
    <row r="28" spans="1:6" ht="25.5">
      <c r="A28" s="14" t="s">
        <v>97</v>
      </c>
      <c r="B28" s="21" t="s">
        <v>98</v>
      </c>
      <c r="C28" s="42">
        <f>C29+C32+C35</f>
        <v>21217213.71</v>
      </c>
      <c r="D28" s="42">
        <f>D29+D32+D35</f>
        <v>18133647.88</v>
      </c>
      <c r="E28" s="16">
        <f t="shared" si="2"/>
        <v>-3083565.830000002</v>
      </c>
      <c r="F28" s="61">
        <f>D28/C28</f>
        <v>0.8546667874421857</v>
      </c>
    </row>
    <row r="29" spans="1:6" ht="38.25">
      <c r="A29" s="8" t="s">
        <v>37</v>
      </c>
      <c r="B29" s="19" t="s">
        <v>38</v>
      </c>
      <c r="C29" s="33">
        <f>C30+C31</f>
        <v>8958603.200000001</v>
      </c>
      <c r="D29" s="33">
        <f>D30+D31</f>
        <v>8035454</v>
      </c>
      <c r="E29" s="18">
        <f t="shared" si="2"/>
        <v>-923149.2000000011</v>
      </c>
      <c r="F29" s="63">
        <f t="shared" si="3"/>
        <v>0.8969538912048252</v>
      </c>
    </row>
    <row r="30" spans="1:10" ht="38.25">
      <c r="A30" s="8" t="s">
        <v>39</v>
      </c>
      <c r="B30" s="19" t="s">
        <v>38</v>
      </c>
      <c r="C30" s="33">
        <v>8958674.97</v>
      </c>
      <c r="D30" s="33">
        <v>8035454</v>
      </c>
      <c r="E30" s="18">
        <f aca="true" t="shared" si="4" ref="E30:E40">D30-C30</f>
        <v>-923220.9700000007</v>
      </c>
      <c r="F30" s="63">
        <f t="shared" si="3"/>
        <v>0.8969467055014722</v>
      </c>
      <c r="J30" s="4"/>
    </row>
    <row r="31" spans="1:10" ht="51">
      <c r="A31" s="8" t="s">
        <v>110</v>
      </c>
      <c r="B31" s="19" t="s">
        <v>111</v>
      </c>
      <c r="C31" s="33">
        <v>-71.77</v>
      </c>
      <c r="D31" s="33">
        <v>0</v>
      </c>
      <c r="E31" s="18">
        <f t="shared" si="4"/>
        <v>71.77</v>
      </c>
      <c r="F31" s="63">
        <f t="shared" si="3"/>
        <v>0</v>
      </c>
      <c r="J31" s="4"/>
    </row>
    <row r="32" spans="1:10" ht="38.25">
      <c r="A32" s="8" t="s">
        <v>40</v>
      </c>
      <c r="B32" s="19" t="s">
        <v>41</v>
      </c>
      <c r="C32" s="33">
        <f>C33+C34</f>
        <v>12258588.51</v>
      </c>
      <c r="D32" s="33">
        <f>D33+D34</f>
        <v>10094131.51</v>
      </c>
      <c r="E32" s="18">
        <f t="shared" si="4"/>
        <v>-2164457</v>
      </c>
      <c r="F32" s="63">
        <f t="shared" si="3"/>
        <v>0.823433423983982</v>
      </c>
      <c r="J32" s="4"/>
    </row>
    <row r="33" spans="1:10" ht="75" customHeight="1">
      <c r="A33" s="8" t="s">
        <v>42</v>
      </c>
      <c r="B33" s="19" t="s">
        <v>308</v>
      </c>
      <c r="C33" s="33">
        <v>12258588.51</v>
      </c>
      <c r="D33" s="33">
        <v>10094131.51</v>
      </c>
      <c r="E33" s="18">
        <f t="shared" si="4"/>
        <v>-2164457</v>
      </c>
      <c r="F33" s="63">
        <f t="shared" si="3"/>
        <v>0.823433423983982</v>
      </c>
      <c r="J33" s="4"/>
    </row>
    <row r="34" spans="1:10" ht="63.75" hidden="1">
      <c r="A34" s="8" t="s">
        <v>113</v>
      </c>
      <c r="B34" s="19" t="s">
        <v>112</v>
      </c>
      <c r="C34" s="33">
        <v>0</v>
      </c>
      <c r="D34" s="33">
        <v>0</v>
      </c>
      <c r="E34" s="18">
        <f t="shared" si="4"/>
        <v>0</v>
      </c>
      <c r="F34" s="63" t="e">
        <f t="shared" si="3"/>
        <v>#DIV/0!</v>
      </c>
      <c r="J34" s="4"/>
    </row>
    <row r="35" spans="1:10" ht="38.25">
      <c r="A35" s="8" t="s">
        <v>43</v>
      </c>
      <c r="B35" s="19" t="s">
        <v>141</v>
      </c>
      <c r="C35" s="33">
        <v>22</v>
      </c>
      <c r="D35" s="33">
        <v>4062.37</v>
      </c>
      <c r="E35" s="18">
        <f t="shared" si="4"/>
        <v>4040.37</v>
      </c>
      <c r="F35" s="63">
        <f t="shared" si="3"/>
        <v>184.65318181818182</v>
      </c>
      <c r="J35" s="4"/>
    </row>
    <row r="36" spans="1:10" s="22" customFormat="1" ht="25.5">
      <c r="A36" s="14" t="s">
        <v>99</v>
      </c>
      <c r="B36" s="21" t="s">
        <v>100</v>
      </c>
      <c r="C36" s="42">
        <f>C37+C38</f>
        <v>51898.82</v>
      </c>
      <c r="D36" s="42">
        <f>D37+D38</f>
        <v>-191501.21</v>
      </c>
      <c r="E36" s="16">
        <f t="shared" si="4"/>
        <v>-243400.03</v>
      </c>
      <c r="F36" s="64">
        <f aca="true" t="shared" si="5" ref="F36:F48">D36/C36</f>
        <v>-3.6898952615878358</v>
      </c>
      <c r="H36" s="2"/>
      <c r="J36" s="4"/>
    </row>
    <row r="37" spans="1:10" s="22" customFormat="1" ht="25.5">
      <c r="A37" s="8" t="s">
        <v>44</v>
      </c>
      <c r="B37" s="19" t="s">
        <v>45</v>
      </c>
      <c r="C37" s="33">
        <v>52325.85</v>
      </c>
      <c r="D37" s="33">
        <v>-191501.21</v>
      </c>
      <c r="E37" s="18">
        <f t="shared" si="4"/>
        <v>-243827.06</v>
      </c>
      <c r="F37" s="62">
        <f t="shared" si="5"/>
        <v>-3.659782115340697</v>
      </c>
      <c r="H37" s="2"/>
      <c r="J37" s="4"/>
    </row>
    <row r="38" spans="1:10" s="22" customFormat="1" ht="38.25">
      <c r="A38" s="8" t="s">
        <v>46</v>
      </c>
      <c r="B38" s="19" t="s">
        <v>47</v>
      </c>
      <c r="C38" s="33">
        <v>-427.03</v>
      </c>
      <c r="D38" s="33">
        <v>0</v>
      </c>
      <c r="E38" s="18">
        <f t="shared" si="4"/>
        <v>427.03</v>
      </c>
      <c r="F38" s="62">
        <f t="shared" si="5"/>
        <v>0</v>
      </c>
      <c r="H38" s="2"/>
      <c r="J38" s="4"/>
    </row>
    <row r="39" spans="1:10" s="22" customFormat="1" ht="25.5">
      <c r="A39" s="14" t="s">
        <v>48</v>
      </c>
      <c r="B39" s="21" t="s">
        <v>49</v>
      </c>
      <c r="C39" s="42">
        <f>C40</f>
        <v>733868.37</v>
      </c>
      <c r="D39" s="42">
        <f>D40</f>
        <v>628859.35</v>
      </c>
      <c r="E39" s="16">
        <f t="shared" si="4"/>
        <v>-105009.02000000002</v>
      </c>
      <c r="F39" s="61">
        <f t="shared" si="5"/>
        <v>0.8569102794279033</v>
      </c>
      <c r="H39" s="2"/>
      <c r="J39" s="4"/>
    </row>
    <row r="40" spans="1:10" ht="38.25">
      <c r="A40" s="8" t="s">
        <v>101</v>
      </c>
      <c r="B40" s="23" t="s">
        <v>102</v>
      </c>
      <c r="C40" s="33">
        <v>733868.37</v>
      </c>
      <c r="D40" s="33">
        <v>628859.35</v>
      </c>
      <c r="E40" s="18">
        <f t="shared" si="4"/>
        <v>-105009.02000000002</v>
      </c>
      <c r="F40" s="63">
        <f t="shared" si="5"/>
        <v>0.8569102794279033</v>
      </c>
      <c r="J40" s="4"/>
    </row>
    <row r="41" spans="1:6" ht="12.75">
      <c r="A41" s="43" t="s">
        <v>103</v>
      </c>
      <c r="B41" s="44" t="s">
        <v>104</v>
      </c>
      <c r="C41" s="45">
        <f>C42+C44</f>
        <v>3234372.4000000004</v>
      </c>
      <c r="D41" s="45">
        <f>D42+D44</f>
        <v>2725626.47</v>
      </c>
      <c r="E41" s="45">
        <f>D41-C41</f>
        <v>-508745.93000000017</v>
      </c>
      <c r="F41" s="60">
        <f t="shared" si="5"/>
        <v>0.8427064459244087</v>
      </c>
    </row>
    <row r="42" spans="1:6" ht="12.75">
      <c r="A42" s="14" t="s">
        <v>50</v>
      </c>
      <c r="B42" s="21" t="s">
        <v>51</v>
      </c>
      <c r="C42" s="42">
        <f>C43</f>
        <v>613950.83</v>
      </c>
      <c r="D42" s="42">
        <f>D43</f>
        <v>227333.29</v>
      </c>
      <c r="E42" s="42">
        <f>D42-C42</f>
        <v>-386617.5399999999</v>
      </c>
      <c r="F42" s="64">
        <f t="shared" si="5"/>
        <v>0.3702793104783326</v>
      </c>
    </row>
    <row r="43" spans="1:6" ht="51">
      <c r="A43" s="8" t="s">
        <v>105</v>
      </c>
      <c r="B43" s="24" t="s">
        <v>106</v>
      </c>
      <c r="C43" s="33">
        <v>613950.83</v>
      </c>
      <c r="D43" s="33">
        <v>227333.29</v>
      </c>
      <c r="E43" s="33">
        <f aca="true" t="shared" si="6" ref="E43:E48">D43-C43</f>
        <v>-386617.5399999999</v>
      </c>
      <c r="F43" s="62">
        <f>D43/C43</f>
        <v>0.3702793104783326</v>
      </c>
    </row>
    <row r="44" spans="1:6" ht="12.75">
      <c r="A44" s="14" t="s">
        <v>107</v>
      </c>
      <c r="B44" s="21" t="s">
        <v>1</v>
      </c>
      <c r="C44" s="42">
        <f>C45+C47</f>
        <v>2620421.5700000003</v>
      </c>
      <c r="D44" s="42">
        <f>D45+D47</f>
        <v>2498293.18</v>
      </c>
      <c r="E44" s="42">
        <f t="shared" si="6"/>
        <v>-122128.39000000013</v>
      </c>
      <c r="F44" s="61">
        <f t="shared" si="5"/>
        <v>0.9533936098686594</v>
      </c>
    </row>
    <row r="45" spans="1:8" ht="12.75">
      <c r="A45" s="37" t="s">
        <v>142</v>
      </c>
      <c r="B45" s="38" t="s">
        <v>124</v>
      </c>
      <c r="C45" s="33">
        <f>C46</f>
        <v>2620418.66</v>
      </c>
      <c r="D45" s="33">
        <f>D46</f>
        <v>2498293.18</v>
      </c>
      <c r="E45" s="33">
        <f t="shared" si="6"/>
        <v>-122125.47999999998</v>
      </c>
      <c r="F45" s="62">
        <f t="shared" si="5"/>
        <v>0.9533946686213874</v>
      </c>
      <c r="H45" s="4"/>
    </row>
    <row r="46" spans="1:6" ht="38.25">
      <c r="A46" s="37" t="s">
        <v>125</v>
      </c>
      <c r="B46" s="38" t="s">
        <v>126</v>
      </c>
      <c r="C46" s="33">
        <v>2620418.66</v>
      </c>
      <c r="D46" s="33">
        <v>2498293.18</v>
      </c>
      <c r="E46" s="33">
        <f t="shared" si="6"/>
        <v>-122125.47999999998</v>
      </c>
      <c r="F46" s="62">
        <f t="shared" si="5"/>
        <v>0.9533946686213874</v>
      </c>
    </row>
    <row r="47" spans="1:6" ht="12.75">
      <c r="A47" s="37" t="s">
        <v>127</v>
      </c>
      <c r="B47" s="38" t="s">
        <v>128</v>
      </c>
      <c r="C47" s="33">
        <f>C48</f>
        <v>2.91</v>
      </c>
      <c r="D47" s="33">
        <f>D48</f>
        <v>0</v>
      </c>
      <c r="E47" s="33">
        <f t="shared" si="6"/>
        <v>-2.91</v>
      </c>
      <c r="F47" s="62">
        <f t="shared" si="5"/>
        <v>0</v>
      </c>
    </row>
    <row r="48" spans="1:6" ht="38.25">
      <c r="A48" s="37" t="s">
        <v>129</v>
      </c>
      <c r="B48" s="38" t="s">
        <v>130</v>
      </c>
      <c r="C48" s="33">
        <v>2.91</v>
      </c>
      <c r="D48" s="33">
        <v>0</v>
      </c>
      <c r="E48" s="33">
        <f t="shared" si="6"/>
        <v>-2.91</v>
      </c>
      <c r="F48" s="62">
        <f t="shared" si="5"/>
        <v>0</v>
      </c>
    </row>
    <row r="49" spans="1:6" ht="12.75">
      <c r="A49" s="43" t="s">
        <v>2</v>
      </c>
      <c r="B49" s="44" t="s">
        <v>3</v>
      </c>
      <c r="C49" s="45">
        <f>C50+C52</f>
        <v>5527597.58</v>
      </c>
      <c r="D49" s="45">
        <f>D50+D52</f>
        <v>5035478.3</v>
      </c>
      <c r="E49" s="45">
        <f aca="true" t="shared" si="7" ref="E49:E57">D49-C49</f>
        <v>-492119.28000000026</v>
      </c>
      <c r="F49" s="60">
        <f aca="true" t="shared" si="8" ref="F49:F57">D49/C49</f>
        <v>0.9109704943462978</v>
      </c>
    </row>
    <row r="50" spans="1:6" ht="38.25">
      <c r="A50" s="14" t="s">
        <v>52</v>
      </c>
      <c r="B50" s="20" t="s">
        <v>53</v>
      </c>
      <c r="C50" s="42">
        <f>C51</f>
        <v>5527597.58</v>
      </c>
      <c r="D50" s="42">
        <f>D51</f>
        <v>5035478.3</v>
      </c>
      <c r="E50" s="16">
        <f t="shared" si="7"/>
        <v>-492119.28000000026</v>
      </c>
      <c r="F50" s="61">
        <f t="shared" si="8"/>
        <v>0.9109704943462978</v>
      </c>
    </row>
    <row r="51" spans="1:9" ht="51">
      <c r="A51" s="8" t="s">
        <v>54</v>
      </c>
      <c r="B51" s="19" t="s">
        <v>55</v>
      </c>
      <c r="C51" s="33">
        <v>5527597.58</v>
      </c>
      <c r="D51" s="33">
        <v>5035478.3</v>
      </c>
      <c r="E51" s="18">
        <f t="shared" si="7"/>
        <v>-492119.28000000026</v>
      </c>
      <c r="F51" s="63">
        <f>D51/C51</f>
        <v>0.9109704943462978</v>
      </c>
      <c r="I51" s="4"/>
    </row>
    <row r="52" spans="1:6" ht="38.25">
      <c r="A52" s="14" t="s">
        <v>56</v>
      </c>
      <c r="B52" s="20" t="s">
        <v>57</v>
      </c>
      <c r="C52" s="42">
        <f>C53</f>
        <v>0</v>
      </c>
      <c r="D52" s="42">
        <f>D53</f>
        <v>0</v>
      </c>
      <c r="E52" s="16">
        <f t="shared" si="7"/>
        <v>0</v>
      </c>
      <c r="F52" s="63">
        <f>F53</f>
        <v>0</v>
      </c>
    </row>
    <row r="53" spans="1:6" ht="25.5">
      <c r="A53" s="8" t="s">
        <v>58</v>
      </c>
      <c r="B53" s="19" t="s">
        <v>59</v>
      </c>
      <c r="C53" s="33">
        <v>0</v>
      </c>
      <c r="D53" s="33">
        <v>0</v>
      </c>
      <c r="E53" s="18">
        <f t="shared" si="7"/>
        <v>0</v>
      </c>
      <c r="F53" s="63">
        <v>0</v>
      </c>
    </row>
    <row r="54" spans="1:6" ht="13.5">
      <c r="A54" s="29"/>
      <c r="B54" s="32" t="s">
        <v>4</v>
      </c>
      <c r="C54" s="31">
        <f>C55+C69+C75+C84+C88+C121</f>
        <v>52562296.15</v>
      </c>
      <c r="D54" s="31">
        <f>D55+D69+D75+D84+D88+D121</f>
        <v>51511258.06000001</v>
      </c>
      <c r="E54" s="31">
        <f t="shared" si="7"/>
        <v>-1051038.0899999887</v>
      </c>
      <c r="F54" s="58">
        <f t="shared" si="8"/>
        <v>0.9800039540319817</v>
      </c>
    </row>
    <row r="55" spans="1:8" ht="38.25">
      <c r="A55" s="47" t="s">
        <v>5</v>
      </c>
      <c r="B55" s="48" t="s">
        <v>6</v>
      </c>
      <c r="C55" s="45">
        <f>C56+C63+C66</f>
        <v>43155167.53</v>
      </c>
      <c r="D55" s="45">
        <f>D56+D63+D66</f>
        <v>43812232.940000005</v>
      </c>
      <c r="E55" s="45">
        <f t="shared" si="7"/>
        <v>657065.4100000039</v>
      </c>
      <c r="F55" s="60">
        <f t="shared" si="8"/>
        <v>1.0152256484589761</v>
      </c>
      <c r="H55" s="4"/>
    </row>
    <row r="56" spans="1:6" ht="89.25">
      <c r="A56" s="14" t="s">
        <v>7</v>
      </c>
      <c r="B56" s="25" t="s">
        <v>23</v>
      </c>
      <c r="C56" s="16">
        <f>C57+C59+C61</f>
        <v>7487619.0200000005</v>
      </c>
      <c r="D56" s="16">
        <f>D57+D59+D61</f>
        <v>8029490.95</v>
      </c>
      <c r="E56" s="16">
        <f t="shared" si="7"/>
        <v>541871.9299999997</v>
      </c>
      <c r="F56" s="61">
        <f t="shared" si="8"/>
        <v>1.0723690573134956</v>
      </c>
    </row>
    <row r="57" spans="1:6" ht="63.75">
      <c r="A57" s="8" t="s">
        <v>60</v>
      </c>
      <c r="B57" s="17" t="s">
        <v>61</v>
      </c>
      <c r="C57" s="33">
        <f>C58</f>
        <v>3171447.31</v>
      </c>
      <c r="D57" s="33">
        <f>D58</f>
        <v>3997639</v>
      </c>
      <c r="E57" s="18">
        <f t="shared" si="7"/>
        <v>826191.69</v>
      </c>
      <c r="F57" s="63">
        <f t="shared" si="8"/>
        <v>1.26050935400847</v>
      </c>
    </row>
    <row r="58" spans="1:6" s="39" customFormat="1" ht="89.25">
      <c r="A58" s="37" t="s">
        <v>8</v>
      </c>
      <c r="B58" s="53" t="s">
        <v>24</v>
      </c>
      <c r="C58" s="33">
        <v>3171447.31</v>
      </c>
      <c r="D58" s="33">
        <v>3997639</v>
      </c>
      <c r="E58" s="18">
        <f>D58-C58</f>
        <v>826191.69</v>
      </c>
      <c r="F58" s="63">
        <f>D58/C58</f>
        <v>1.26050935400847</v>
      </c>
    </row>
    <row r="59" spans="1:8" ht="89.25">
      <c r="A59" s="8" t="s">
        <v>62</v>
      </c>
      <c r="B59" s="17" t="s">
        <v>63</v>
      </c>
      <c r="C59" s="33">
        <f>C60</f>
        <v>1250234.51</v>
      </c>
      <c r="D59" s="33">
        <f>D60</f>
        <v>1131734.16</v>
      </c>
      <c r="E59" s="18">
        <f>D59-C59</f>
        <v>-118500.3500000001</v>
      </c>
      <c r="F59" s="63">
        <f>D59/C59</f>
        <v>0.9052175019548931</v>
      </c>
      <c r="H59" s="4"/>
    </row>
    <row r="60" spans="1:10" ht="89.25">
      <c r="A60" s="8" t="s">
        <v>9</v>
      </c>
      <c r="B60" s="26" t="s">
        <v>10</v>
      </c>
      <c r="C60" s="33">
        <v>1250234.51</v>
      </c>
      <c r="D60" s="33">
        <v>1131734.16</v>
      </c>
      <c r="E60" s="18">
        <f>D60-C60</f>
        <v>-118500.3500000001</v>
      </c>
      <c r="F60" s="63">
        <f>D60/C60</f>
        <v>0.9052175019548931</v>
      </c>
      <c r="H60" s="4"/>
      <c r="J60" s="4"/>
    </row>
    <row r="61" spans="1:6" ht="51">
      <c r="A61" s="8" t="s">
        <v>131</v>
      </c>
      <c r="B61" s="19" t="s">
        <v>132</v>
      </c>
      <c r="C61" s="33">
        <f>C62</f>
        <v>3065937.2</v>
      </c>
      <c r="D61" s="33">
        <f>D62</f>
        <v>2900117.79</v>
      </c>
      <c r="E61" s="18">
        <f>D61-C61</f>
        <v>-165819.41000000015</v>
      </c>
      <c r="F61" s="63">
        <f>D61/C61</f>
        <v>0.9459155882253556</v>
      </c>
    </row>
    <row r="62" spans="1:10" ht="38.25">
      <c r="A62" s="8" t="s">
        <v>133</v>
      </c>
      <c r="B62" s="19" t="s">
        <v>134</v>
      </c>
      <c r="C62" s="33">
        <v>3065937.2</v>
      </c>
      <c r="D62" s="33">
        <v>2900117.79</v>
      </c>
      <c r="E62" s="18">
        <f>D62-C62</f>
        <v>-165819.41000000015</v>
      </c>
      <c r="F62" s="63">
        <f>D62/C62</f>
        <v>0.9459155882253556</v>
      </c>
      <c r="J62" s="4"/>
    </row>
    <row r="63" spans="1:6" ht="25.5" hidden="1">
      <c r="A63" s="14" t="s">
        <v>64</v>
      </c>
      <c r="B63" s="20" t="s">
        <v>65</v>
      </c>
      <c r="C63" s="42">
        <f>C64</f>
        <v>0</v>
      </c>
      <c r="D63" s="42">
        <f>D64</f>
        <v>0</v>
      </c>
      <c r="E63" s="16">
        <f aca="true" t="shared" si="9" ref="E63:E88">D63-C63</f>
        <v>0</v>
      </c>
      <c r="F63" s="61">
        <v>0</v>
      </c>
    </row>
    <row r="64" spans="1:6" ht="51" hidden="1">
      <c r="A64" s="8" t="s">
        <v>66</v>
      </c>
      <c r="B64" s="19" t="s">
        <v>67</v>
      </c>
      <c r="C64" s="33">
        <f>C65</f>
        <v>0</v>
      </c>
      <c r="D64" s="33">
        <f>D65</f>
        <v>0</v>
      </c>
      <c r="E64" s="18">
        <f t="shared" si="9"/>
        <v>0</v>
      </c>
      <c r="F64" s="63">
        <v>0</v>
      </c>
    </row>
    <row r="65" spans="1:6" s="39" customFormat="1" ht="63.75" hidden="1">
      <c r="A65" s="37" t="s">
        <v>11</v>
      </c>
      <c r="B65" s="52" t="s">
        <v>12</v>
      </c>
      <c r="C65" s="33">
        <v>0</v>
      </c>
      <c r="D65" s="33">
        <v>0</v>
      </c>
      <c r="E65" s="18">
        <f t="shared" si="9"/>
        <v>0</v>
      </c>
      <c r="F65" s="63">
        <v>0</v>
      </c>
    </row>
    <row r="66" spans="1:6" ht="89.25">
      <c r="A66" s="14" t="s">
        <v>68</v>
      </c>
      <c r="B66" s="50" t="s">
        <v>69</v>
      </c>
      <c r="C66" s="42">
        <f>C67</f>
        <v>35667548.51</v>
      </c>
      <c r="D66" s="42">
        <f>D67</f>
        <v>35782741.99</v>
      </c>
      <c r="E66" s="16">
        <f t="shared" si="9"/>
        <v>115193.48000000417</v>
      </c>
      <c r="F66" s="61">
        <f aca="true" t="shared" si="10" ref="F66:F73">D66/C66</f>
        <v>1.003229643886731</v>
      </c>
    </row>
    <row r="67" spans="1:6" ht="89.25">
      <c r="A67" s="8" t="s">
        <v>70</v>
      </c>
      <c r="B67" s="19" t="s">
        <v>71</v>
      </c>
      <c r="C67" s="33">
        <f>C68</f>
        <v>35667548.51</v>
      </c>
      <c r="D67" s="33">
        <f>D68</f>
        <v>35782741.99</v>
      </c>
      <c r="E67" s="18">
        <f t="shared" si="9"/>
        <v>115193.48000000417</v>
      </c>
      <c r="F67" s="63">
        <f t="shared" si="10"/>
        <v>1.003229643886731</v>
      </c>
    </row>
    <row r="68" spans="1:9" ht="76.5">
      <c r="A68" s="8" t="s">
        <v>13</v>
      </c>
      <c r="B68" s="27" t="s">
        <v>14</v>
      </c>
      <c r="C68" s="33">
        <v>35667548.51</v>
      </c>
      <c r="D68" s="33">
        <v>35782741.99</v>
      </c>
      <c r="E68" s="18">
        <f t="shared" si="9"/>
        <v>115193.48000000417</v>
      </c>
      <c r="F68" s="63">
        <f t="shared" si="10"/>
        <v>1.003229643886731</v>
      </c>
      <c r="I68" s="4"/>
    </row>
    <row r="69" spans="1:6" ht="25.5">
      <c r="A69" s="43" t="s">
        <v>15</v>
      </c>
      <c r="B69" s="49" t="s">
        <v>16</v>
      </c>
      <c r="C69" s="45">
        <f>C70</f>
        <v>970001.37</v>
      </c>
      <c r="D69" s="45">
        <f>D70</f>
        <v>1717471.0999999999</v>
      </c>
      <c r="E69" s="45">
        <f t="shared" si="9"/>
        <v>747469.7299999999</v>
      </c>
      <c r="F69" s="60">
        <f t="shared" si="10"/>
        <v>1.7705862621616708</v>
      </c>
    </row>
    <row r="70" spans="1:6" ht="25.5">
      <c r="A70" s="41" t="s">
        <v>72</v>
      </c>
      <c r="B70" s="51" t="s">
        <v>73</v>
      </c>
      <c r="C70" s="42">
        <f>C71+C72+C73+C74</f>
        <v>970001.37</v>
      </c>
      <c r="D70" s="42">
        <f>D71+D72+D73+D74</f>
        <v>1717471.0999999999</v>
      </c>
      <c r="E70" s="42">
        <f t="shared" si="9"/>
        <v>747469.7299999999</v>
      </c>
      <c r="F70" s="64">
        <f t="shared" si="10"/>
        <v>1.7705862621616708</v>
      </c>
    </row>
    <row r="71" spans="1:6" ht="25.5">
      <c r="A71" s="37" t="s">
        <v>74</v>
      </c>
      <c r="B71" s="38" t="s">
        <v>75</v>
      </c>
      <c r="C71" s="33">
        <v>595873.48</v>
      </c>
      <c r="D71" s="33">
        <v>108723.05</v>
      </c>
      <c r="E71" s="33">
        <f t="shared" si="9"/>
        <v>-487150.43</v>
      </c>
      <c r="F71" s="62">
        <f t="shared" si="10"/>
        <v>0.18245995777492902</v>
      </c>
    </row>
    <row r="72" spans="1:6" ht="25.5">
      <c r="A72" s="37" t="s">
        <v>76</v>
      </c>
      <c r="B72" s="38" t="s">
        <v>77</v>
      </c>
      <c r="C72" s="33">
        <v>243435.42</v>
      </c>
      <c r="D72" s="33">
        <v>1028944.1</v>
      </c>
      <c r="E72" s="33">
        <f t="shared" si="9"/>
        <v>785508.6799999999</v>
      </c>
      <c r="F72" s="62">
        <f t="shared" si="10"/>
        <v>4.226764124957658</v>
      </c>
    </row>
    <row r="73" spans="1:6" ht="15" customHeight="1">
      <c r="A73" s="37" t="s">
        <v>143</v>
      </c>
      <c r="B73" s="38" t="s">
        <v>144</v>
      </c>
      <c r="C73" s="33">
        <v>130692.47</v>
      </c>
      <c r="D73" s="33">
        <v>579803.95</v>
      </c>
      <c r="E73" s="33">
        <f t="shared" si="9"/>
        <v>449111.48</v>
      </c>
      <c r="F73" s="62">
        <f t="shared" si="10"/>
        <v>4.436399051911713</v>
      </c>
    </row>
    <row r="74" spans="1:6" ht="25.5" hidden="1">
      <c r="A74" s="37" t="s">
        <v>150</v>
      </c>
      <c r="B74" s="38" t="s">
        <v>151</v>
      </c>
      <c r="C74" s="33">
        <v>0</v>
      </c>
      <c r="D74" s="33">
        <v>0</v>
      </c>
      <c r="E74" s="33">
        <f t="shared" si="9"/>
        <v>0</v>
      </c>
      <c r="F74" s="62" t="s">
        <v>145</v>
      </c>
    </row>
    <row r="75" spans="1:6" ht="25.5">
      <c r="A75" s="43" t="s">
        <v>17</v>
      </c>
      <c r="B75" s="49" t="s">
        <v>18</v>
      </c>
      <c r="C75" s="45">
        <f>C76+C79</f>
        <v>433487.88</v>
      </c>
      <c r="D75" s="45">
        <f>D76+D79</f>
        <v>2401600.1900000004</v>
      </c>
      <c r="E75" s="45">
        <f t="shared" si="9"/>
        <v>1968112.3100000005</v>
      </c>
      <c r="F75" s="60">
        <f aca="true" t="shared" si="11" ref="F75:F87">D75/C75</f>
        <v>5.5401784012969415</v>
      </c>
    </row>
    <row r="76" spans="1:6" s="39" customFormat="1" ht="21" customHeight="1">
      <c r="A76" s="14" t="s">
        <v>135</v>
      </c>
      <c r="B76" s="28" t="s">
        <v>136</v>
      </c>
      <c r="C76" s="42">
        <f>C77</f>
        <v>15439</v>
      </c>
      <c r="D76" s="42">
        <f>D77</f>
        <v>17826</v>
      </c>
      <c r="E76" s="16">
        <f t="shared" si="9"/>
        <v>2387</v>
      </c>
      <c r="F76" s="61">
        <f t="shared" si="11"/>
        <v>1.1546084590970918</v>
      </c>
    </row>
    <row r="77" spans="1:6" s="39" customFormat="1" ht="21.75" customHeight="1">
      <c r="A77" s="8" t="s">
        <v>138</v>
      </c>
      <c r="B77" s="27" t="s">
        <v>137</v>
      </c>
      <c r="C77" s="33">
        <f>C78</f>
        <v>15439</v>
      </c>
      <c r="D77" s="33">
        <f>D78</f>
        <v>17826</v>
      </c>
      <c r="E77" s="18">
        <f t="shared" si="9"/>
        <v>2387</v>
      </c>
      <c r="F77" s="63">
        <f t="shared" si="11"/>
        <v>1.1546084590970918</v>
      </c>
    </row>
    <row r="78" spans="1:6" ht="38.25">
      <c r="A78" s="8" t="s">
        <v>139</v>
      </c>
      <c r="B78" s="27" t="s">
        <v>140</v>
      </c>
      <c r="C78" s="33">
        <v>15439</v>
      </c>
      <c r="D78" s="33">
        <v>17826</v>
      </c>
      <c r="E78" s="18">
        <f t="shared" si="9"/>
        <v>2387</v>
      </c>
      <c r="F78" s="63">
        <f t="shared" si="11"/>
        <v>1.1546084590970918</v>
      </c>
    </row>
    <row r="79" spans="1:6" ht="20.25" customHeight="1">
      <c r="A79" s="14" t="s">
        <v>26</v>
      </c>
      <c r="B79" s="28" t="s">
        <v>25</v>
      </c>
      <c r="C79" s="42">
        <f>C82+C80</f>
        <v>418048.88</v>
      </c>
      <c r="D79" s="42">
        <f>D82+D80</f>
        <v>2383774.1900000004</v>
      </c>
      <c r="E79" s="16">
        <f t="shared" si="9"/>
        <v>1965725.3100000005</v>
      </c>
      <c r="F79" s="61">
        <f t="shared" si="11"/>
        <v>5.702142271018643</v>
      </c>
    </row>
    <row r="80" spans="1:6" ht="38.25">
      <c r="A80" s="8" t="s">
        <v>122</v>
      </c>
      <c r="B80" s="27" t="s">
        <v>123</v>
      </c>
      <c r="C80" s="33">
        <f>C81</f>
        <v>46351.4</v>
      </c>
      <c r="D80" s="33">
        <f>D81</f>
        <v>171132.49</v>
      </c>
      <c r="E80" s="18">
        <f t="shared" si="9"/>
        <v>124781.09</v>
      </c>
      <c r="F80" s="63">
        <f t="shared" si="11"/>
        <v>3.6920673377718902</v>
      </c>
    </row>
    <row r="81" spans="1:6" ht="38.25">
      <c r="A81" s="8" t="s">
        <v>121</v>
      </c>
      <c r="B81" s="27" t="s">
        <v>120</v>
      </c>
      <c r="C81" s="33">
        <v>46351.4</v>
      </c>
      <c r="D81" s="33">
        <v>171132.49</v>
      </c>
      <c r="E81" s="18">
        <f t="shared" si="9"/>
        <v>124781.09</v>
      </c>
      <c r="F81" s="63">
        <f t="shared" si="11"/>
        <v>3.6920673377718902</v>
      </c>
    </row>
    <row r="82" spans="1:6" ht="25.5">
      <c r="A82" s="8" t="s">
        <v>78</v>
      </c>
      <c r="B82" s="27" t="s">
        <v>79</v>
      </c>
      <c r="C82" s="33">
        <f>C83</f>
        <v>371697.48</v>
      </c>
      <c r="D82" s="33">
        <f>D83</f>
        <v>2212641.7</v>
      </c>
      <c r="E82" s="18">
        <f t="shared" si="9"/>
        <v>1840944.2200000002</v>
      </c>
      <c r="F82" s="63">
        <f t="shared" si="11"/>
        <v>5.952802531779339</v>
      </c>
    </row>
    <row r="83" spans="1:6" ht="25.5">
      <c r="A83" s="8" t="s">
        <v>27</v>
      </c>
      <c r="B83" s="27" t="s">
        <v>108</v>
      </c>
      <c r="C83" s="33">
        <v>371697.48</v>
      </c>
      <c r="D83" s="33">
        <v>2212641.7</v>
      </c>
      <c r="E83" s="18">
        <f t="shared" si="9"/>
        <v>1840944.2200000002</v>
      </c>
      <c r="F83" s="63">
        <f t="shared" si="11"/>
        <v>5.952802531779339</v>
      </c>
    </row>
    <row r="84" spans="1:6" ht="25.5">
      <c r="A84" s="43" t="s">
        <v>19</v>
      </c>
      <c r="B84" s="49" t="s">
        <v>20</v>
      </c>
      <c r="C84" s="45">
        <f aca="true" t="shared" si="12" ref="C84:D86">C85</f>
        <v>5607097.61</v>
      </c>
      <c r="D84" s="45">
        <f t="shared" si="12"/>
        <v>1724971.84</v>
      </c>
      <c r="E84" s="45">
        <f t="shared" si="9"/>
        <v>-3882125.7700000005</v>
      </c>
      <c r="F84" s="60">
        <f t="shared" si="11"/>
        <v>0.3076407724601748</v>
      </c>
    </row>
    <row r="85" spans="1:6" ht="78.75" customHeight="1">
      <c r="A85" s="14" t="s">
        <v>80</v>
      </c>
      <c r="B85" s="20" t="s">
        <v>81</v>
      </c>
      <c r="C85" s="42">
        <f t="shared" si="12"/>
        <v>5607097.61</v>
      </c>
      <c r="D85" s="42">
        <f t="shared" si="12"/>
        <v>1724971.84</v>
      </c>
      <c r="E85" s="42">
        <f t="shared" si="9"/>
        <v>-3882125.7700000005</v>
      </c>
      <c r="F85" s="61">
        <f t="shared" si="11"/>
        <v>0.3076407724601748</v>
      </c>
    </row>
    <row r="86" spans="1:6" ht="93" customHeight="1">
      <c r="A86" s="8" t="s">
        <v>82</v>
      </c>
      <c r="B86" s="19" t="s">
        <v>83</v>
      </c>
      <c r="C86" s="18">
        <f t="shared" si="12"/>
        <v>5607097.61</v>
      </c>
      <c r="D86" s="18">
        <f t="shared" si="12"/>
        <v>1724971.84</v>
      </c>
      <c r="E86" s="33">
        <f t="shared" si="9"/>
        <v>-3882125.7700000005</v>
      </c>
      <c r="F86" s="63">
        <f t="shared" si="11"/>
        <v>0.3076407724601748</v>
      </c>
    </row>
    <row r="87" spans="1:6" ht="102">
      <c r="A87" s="8" t="s">
        <v>84</v>
      </c>
      <c r="B87" s="17" t="s">
        <v>0</v>
      </c>
      <c r="C87" s="33">
        <v>5607097.61</v>
      </c>
      <c r="D87" s="33">
        <v>1724971.84</v>
      </c>
      <c r="E87" s="33">
        <f>D87-C87</f>
        <v>-3882125.7700000005</v>
      </c>
      <c r="F87" s="63">
        <f t="shared" si="11"/>
        <v>0.3076407724601748</v>
      </c>
    </row>
    <row r="88" spans="1:6" ht="12.75">
      <c r="A88" s="43" t="s">
        <v>21</v>
      </c>
      <c r="B88" s="49" t="s">
        <v>22</v>
      </c>
      <c r="C88" s="45">
        <f>C89+C113+C115+C111+C109</f>
        <v>1957848.94</v>
      </c>
      <c r="D88" s="45">
        <f>D89+D113+D115+D111+D109</f>
        <v>1802340.7000000002</v>
      </c>
      <c r="E88" s="45">
        <f t="shared" si="9"/>
        <v>-155508.23999999976</v>
      </c>
      <c r="F88" s="60">
        <f>D88/C88</f>
        <v>0.9205718904952903</v>
      </c>
    </row>
    <row r="89" spans="1:6" ht="41.25" customHeight="1">
      <c r="A89" s="14" t="s">
        <v>216</v>
      </c>
      <c r="B89" s="20" t="s">
        <v>309</v>
      </c>
      <c r="C89" s="16">
        <f>C90+C92+C97+C107+C101+C105+C94+C99+C103</f>
        <v>507989.82999999996</v>
      </c>
      <c r="D89" s="16">
        <f>D90+D92+D97+D107+D101+D105+D94+D99+D103</f>
        <v>333570.37</v>
      </c>
      <c r="E89" s="16">
        <f>D89-C89</f>
        <v>-174419.45999999996</v>
      </c>
      <c r="F89" s="61">
        <f>D89/C89</f>
        <v>0.6566477324949597</v>
      </c>
    </row>
    <row r="90" spans="1:6" ht="69" customHeight="1">
      <c r="A90" s="8" t="s">
        <v>217</v>
      </c>
      <c r="B90" s="19" t="s">
        <v>310</v>
      </c>
      <c r="C90" s="33">
        <f>C91</f>
        <v>129386.54</v>
      </c>
      <c r="D90" s="33">
        <f>D91</f>
        <v>-2175.96</v>
      </c>
      <c r="E90" s="18">
        <f>D90-C90</f>
        <v>-131562.5</v>
      </c>
      <c r="F90" s="63">
        <f>D90/C90</f>
        <v>-0.016817514402966492</v>
      </c>
    </row>
    <row r="91" spans="1:6" ht="92.25" customHeight="1">
      <c r="A91" s="8" t="s">
        <v>218</v>
      </c>
      <c r="B91" s="19" t="s">
        <v>311</v>
      </c>
      <c r="C91" s="33">
        <v>129386.54</v>
      </c>
      <c r="D91" s="33">
        <v>-2175.96</v>
      </c>
      <c r="E91" s="18">
        <f aca="true" t="shared" si="13" ref="E91:E108">D91-C91</f>
        <v>-131562.5</v>
      </c>
      <c r="F91" s="63">
        <f>D91/C91</f>
        <v>-0.016817514402966492</v>
      </c>
    </row>
    <row r="92" spans="1:6" ht="92.25" customHeight="1">
      <c r="A92" s="8" t="s">
        <v>219</v>
      </c>
      <c r="B92" s="19" t="s">
        <v>312</v>
      </c>
      <c r="C92" s="33">
        <f>C93</f>
        <v>49500</v>
      </c>
      <c r="D92" s="33">
        <f>D93</f>
        <v>37256.17</v>
      </c>
      <c r="E92" s="18">
        <f t="shared" si="13"/>
        <v>-12243.830000000002</v>
      </c>
      <c r="F92" s="63">
        <f aca="true" t="shared" si="14" ref="F92:F123">D92/C92</f>
        <v>0.752649898989899</v>
      </c>
    </row>
    <row r="93" spans="1:6" ht="118.5" customHeight="1">
      <c r="A93" s="8" t="s">
        <v>220</v>
      </c>
      <c r="B93" s="19" t="s">
        <v>313</v>
      </c>
      <c r="C93" s="33">
        <v>49500</v>
      </c>
      <c r="D93" s="33">
        <v>37256.17</v>
      </c>
      <c r="E93" s="18">
        <f t="shared" si="13"/>
        <v>-12243.830000000002</v>
      </c>
      <c r="F93" s="63">
        <f t="shared" si="14"/>
        <v>0.752649898989899</v>
      </c>
    </row>
    <row r="94" spans="1:6" ht="63.75">
      <c r="A94" s="8" t="s">
        <v>246</v>
      </c>
      <c r="B94" s="19" t="s">
        <v>247</v>
      </c>
      <c r="C94" s="18">
        <f>C95+C96</f>
        <v>24506.989999999998</v>
      </c>
      <c r="D94" s="18">
        <f>D95+D96</f>
        <v>18685.23</v>
      </c>
      <c r="E94" s="18">
        <f t="shared" si="13"/>
        <v>-5821.759999999998</v>
      </c>
      <c r="F94" s="63">
        <f t="shared" si="14"/>
        <v>0.7624449187762349</v>
      </c>
    </row>
    <row r="95" spans="1:6" ht="89.25">
      <c r="A95" s="8" t="s">
        <v>248</v>
      </c>
      <c r="B95" s="19" t="s">
        <v>249</v>
      </c>
      <c r="C95" s="33">
        <v>4506.99</v>
      </c>
      <c r="D95" s="33">
        <v>8685.23</v>
      </c>
      <c r="E95" s="18">
        <f t="shared" si="13"/>
        <v>4178.24</v>
      </c>
      <c r="F95" s="63">
        <f t="shared" si="14"/>
        <v>1.9270577480757667</v>
      </c>
    </row>
    <row r="96" spans="1:6" ht="89.25">
      <c r="A96" s="8" t="s">
        <v>332</v>
      </c>
      <c r="B96" s="19" t="s">
        <v>333</v>
      </c>
      <c r="C96" s="33">
        <v>20000</v>
      </c>
      <c r="D96" s="33">
        <v>10000</v>
      </c>
      <c r="E96" s="18">
        <f>D96-C96</f>
        <v>-10000</v>
      </c>
      <c r="F96" s="63">
        <f t="shared" si="14"/>
        <v>0.5</v>
      </c>
    </row>
    <row r="97" spans="1:6" ht="119.25" customHeight="1">
      <c r="A97" s="8" t="s">
        <v>321</v>
      </c>
      <c r="B97" s="19" t="s">
        <v>322</v>
      </c>
      <c r="C97" s="33">
        <f>C98</f>
        <v>4715.99</v>
      </c>
      <c r="D97" s="33">
        <f>D98</f>
        <v>1036.6</v>
      </c>
      <c r="E97" s="18">
        <f t="shared" si="13"/>
        <v>-3679.39</v>
      </c>
      <c r="F97" s="63">
        <f t="shared" si="14"/>
        <v>0.21980538550760284</v>
      </c>
    </row>
    <row r="98" spans="1:6" ht="140.25" customHeight="1">
      <c r="A98" s="8" t="s">
        <v>323</v>
      </c>
      <c r="B98" s="19" t="s">
        <v>324</v>
      </c>
      <c r="C98" s="33">
        <v>4715.99</v>
      </c>
      <c r="D98" s="33">
        <v>1036.6</v>
      </c>
      <c r="E98" s="18">
        <f t="shared" si="13"/>
        <v>-3679.39</v>
      </c>
      <c r="F98" s="63">
        <f t="shared" si="14"/>
        <v>0.21980538550760284</v>
      </c>
    </row>
    <row r="99" spans="1:6" ht="78.75" customHeight="1">
      <c r="A99" s="8" t="s">
        <v>250</v>
      </c>
      <c r="B99" s="19" t="s">
        <v>251</v>
      </c>
      <c r="C99" s="18">
        <f>C100</f>
        <v>5000</v>
      </c>
      <c r="D99" s="18">
        <f>D100</f>
        <v>30000</v>
      </c>
      <c r="E99" s="18">
        <f t="shared" si="13"/>
        <v>25000</v>
      </c>
      <c r="F99" s="63">
        <f t="shared" si="14"/>
        <v>6</v>
      </c>
    </row>
    <row r="100" spans="1:6" ht="110.25" customHeight="1">
      <c r="A100" s="8" t="s">
        <v>252</v>
      </c>
      <c r="B100" s="19" t="s">
        <v>253</v>
      </c>
      <c r="C100" s="33">
        <v>5000</v>
      </c>
      <c r="D100" s="33">
        <v>30000</v>
      </c>
      <c r="E100" s="18">
        <f t="shared" si="13"/>
        <v>25000</v>
      </c>
      <c r="F100" s="63">
        <f t="shared" si="14"/>
        <v>6</v>
      </c>
    </row>
    <row r="101" spans="1:6" ht="76.5">
      <c r="A101" s="37" t="s">
        <v>232</v>
      </c>
      <c r="B101" s="38" t="s">
        <v>237</v>
      </c>
      <c r="C101" s="33">
        <f>C102</f>
        <v>781.99</v>
      </c>
      <c r="D101" s="33">
        <f>D102</f>
        <v>10300</v>
      </c>
      <c r="E101" s="18">
        <f t="shared" si="13"/>
        <v>9518.01</v>
      </c>
      <c r="F101" s="63">
        <f t="shared" si="14"/>
        <v>13.171523932531107</v>
      </c>
    </row>
    <row r="102" spans="1:6" ht="127.5">
      <c r="A102" s="37" t="s">
        <v>233</v>
      </c>
      <c r="B102" s="38" t="s">
        <v>238</v>
      </c>
      <c r="C102" s="33">
        <v>781.99</v>
      </c>
      <c r="D102" s="33">
        <v>10300</v>
      </c>
      <c r="E102" s="18">
        <f t="shared" si="13"/>
        <v>9518.01</v>
      </c>
      <c r="F102" s="63">
        <f t="shared" si="14"/>
        <v>13.171523932531107</v>
      </c>
    </row>
    <row r="103" spans="1:6" ht="63.75">
      <c r="A103" s="37" t="s">
        <v>261</v>
      </c>
      <c r="B103" s="38" t="s">
        <v>263</v>
      </c>
      <c r="C103" s="33">
        <f>C104</f>
        <v>6201.52</v>
      </c>
      <c r="D103" s="33">
        <f>D104</f>
        <v>13633.08</v>
      </c>
      <c r="E103" s="18">
        <f>D103-C103</f>
        <v>7431.5599999999995</v>
      </c>
      <c r="F103" s="63">
        <f t="shared" si="14"/>
        <v>2.198344921890117</v>
      </c>
    </row>
    <row r="104" spans="1:6" ht="89.25">
      <c r="A104" s="37" t="s">
        <v>262</v>
      </c>
      <c r="B104" s="38" t="s">
        <v>264</v>
      </c>
      <c r="C104" s="33">
        <v>6201.52</v>
      </c>
      <c r="D104" s="33">
        <v>13633.08</v>
      </c>
      <c r="E104" s="18">
        <f>D104-C104</f>
        <v>7431.5599999999995</v>
      </c>
      <c r="F104" s="63">
        <f t="shared" si="14"/>
        <v>2.198344921890117</v>
      </c>
    </row>
    <row r="105" spans="1:6" ht="67.5" customHeight="1">
      <c r="A105" s="37" t="s">
        <v>234</v>
      </c>
      <c r="B105" s="38" t="s">
        <v>239</v>
      </c>
      <c r="C105" s="33">
        <f>C106</f>
        <v>128500</v>
      </c>
      <c r="D105" s="33">
        <f>D106</f>
        <v>12561.82</v>
      </c>
      <c r="E105" s="18">
        <f t="shared" si="13"/>
        <v>-115938.18</v>
      </c>
      <c r="F105" s="63">
        <f t="shared" si="14"/>
        <v>0.09775735408560311</v>
      </c>
    </row>
    <row r="106" spans="1:6" ht="89.25">
      <c r="A106" s="37" t="s">
        <v>243</v>
      </c>
      <c r="B106" s="38" t="s">
        <v>240</v>
      </c>
      <c r="C106" s="33">
        <v>128500</v>
      </c>
      <c r="D106" s="33">
        <v>12561.82</v>
      </c>
      <c r="E106" s="18">
        <f t="shared" si="13"/>
        <v>-115938.18</v>
      </c>
      <c r="F106" s="63">
        <f t="shared" si="14"/>
        <v>0.09775735408560311</v>
      </c>
    </row>
    <row r="107" spans="1:6" ht="77.25" customHeight="1">
      <c r="A107" s="8" t="s">
        <v>221</v>
      </c>
      <c r="B107" s="19" t="s">
        <v>314</v>
      </c>
      <c r="C107" s="33">
        <f>C108</f>
        <v>159396.8</v>
      </c>
      <c r="D107" s="33">
        <f>D108</f>
        <v>212273.43</v>
      </c>
      <c r="E107" s="18">
        <f t="shared" si="13"/>
        <v>52876.630000000005</v>
      </c>
      <c r="F107" s="63">
        <f t="shared" si="14"/>
        <v>1.331729557933409</v>
      </c>
    </row>
    <row r="108" spans="1:6" ht="104.25" customHeight="1">
      <c r="A108" s="8" t="s">
        <v>222</v>
      </c>
      <c r="B108" s="19" t="s">
        <v>315</v>
      </c>
      <c r="C108" s="33">
        <v>159396.8</v>
      </c>
      <c r="D108" s="33">
        <v>212273.43</v>
      </c>
      <c r="E108" s="18">
        <f t="shared" si="13"/>
        <v>52876.630000000005</v>
      </c>
      <c r="F108" s="63">
        <f t="shared" si="14"/>
        <v>1.331729557933409</v>
      </c>
    </row>
    <row r="109" spans="1:6" ht="51.75" customHeight="1">
      <c r="A109" s="14" t="s">
        <v>265</v>
      </c>
      <c r="B109" s="20" t="s">
        <v>266</v>
      </c>
      <c r="C109" s="42">
        <f>C110</f>
        <v>402560.6</v>
      </c>
      <c r="D109" s="42">
        <f>D110</f>
        <v>5887.08</v>
      </c>
      <c r="E109" s="16">
        <f aca="true" t="shared" si="15" ref="E109:E122">D109-C109</f>
        <v>-396673.51999999996</v>
      </c>
      <c r="F109" s="63">
        <f t="shared" si="14"/>
        <v>0.014624083926742956</v>
      </c>
    </row>
    <row r="110" spans="1:6" ht="60" customHeight="1">
      <c r="A110" s="8" t="s">
        <v>267</v>
      </c>
      <c r="B110" s="19" t="s">
        <v>268</v>
      </c>
      <c r="C110" s="33">
        <v>402560.6</v>
      </c>
      <c r="D110" s="33">
        <v>5887.08</v>
      </c>
      <c r="E110" s="18">
        <f t="shared" si="15"/>
        <v>-396673.51999999996</v>
      </c>
      <c r="F110" s="63">
        <f t="shared" si="14"/>
        <v>0.014624083926742956</v>
      </c>
    </row>
    <row r="111" spans="1:6" ht="63.75">
      <c r="A111" s="41" t="s">
        <v>235</v>
      </c>
      <c r="B111" s="40" t="s">
        <v>241</v>
      </c>
      <c r="C111" s="42">
        <f>C112</f>
        <v>329481.14</v>
      </c>
      <c r="D111" s="42">
        <f>D112</f>
        <v>64281.23</v>
      </c>
      <c r="E111" s="16">
        <f t="shared" si="15"/>
        <v>-265199.91000000003</v>
      </c>
      <c r="F111" s="63">
        <f t="shared" si="14"/>
        <v>0.19509835980293136</v>
      </c>
    </row>
    <row r="112" spans="1:6" ht="76.5">
      <c r="A112" s="8" t="s">
        <v>236</v>
      </c>
      <c r="B112" s="38" t="s">
        <v>242</v>
      </c>
      <c r="C112" s="33">
        <v>329481.14</v>
      </c>
      <c r="D112" s="33">
        <v>64281.23</v>
      </c>
      <c r="E112" s="16">
        <f t="shared" si="15"/>
        <v>-265199.91000000003</v>
      </c>
      <c r="F112" s="63">
        <f t="shared" si="14"/>
        <v>0.19509835980293136</v>
      </c>
    </row>
    <row r="113" spans="1:6" ht="93" customHeight="1">
      <c r="A113" s="14" t="s">
        <v>223</v>
      </c>
      <c r="B113" s="20" t="s">
        <v>316</v>
      </c>
      <c r="C113" s="42">
        <f>C114</f>
        <v>517119.6</v>
      </c>
      <c r="D113" s="42">
        <f>D114</f>
        <v>1377981.31</v>
      </c>
      <c r="E113" s="16">
        <f t="shared" si="15"/>
        <v>860861.7100000001</v>
      </c>
      <c r="F113" s="63">
        <f t="shared" si="14"/>
        <v>2.6647245820889407</v>
      </c>
    </row>
    <row r="114" spans="1:6" ht="81" customHeight="1">
      <c r="A114" s="8" t="s">
        <v>224</v>
      </c>
      <c r="B114" s="19" t="s">
        <v>317</v>
      </c>
      <c r="C114" s="33">
        <v>517119.6</v>
      </c>
      <c r="D114" s="33">
        <v>1377981.31</v>
      </c>
      <c r="E114" s="18">
        <f t="shared" si="15"/>
        <v>860861.7100000001</v>
      </c>
      <c r="F114" s="63">
        <f t="shared" si="14"/>
        <v>2.6647245820889407</v>
      </c>
    </row>
    <row r="115" spans="1:6" ht="30" customHeight="1">
      <c r="A115" s="14" t="s">
        <v>225</v>
      </c>
      <c r="B115" s="20" t="s">
        <v>318</v>
      </c>
      <c r="C115" s="42">
        <f>C116+C119</f>
        <v>200697.77</v>
      </c>
      <c r="D115" s="42">
        <f>D116+D119</f>
        <v>20620.71</v>
      </c>
      <c r="E115" s="16">
        <f t="shared" si="15"/>
        <v>-180077.06</v>
      </c>
      <c r="F115" s="63">
        <f t="shared" si="14"/>
        <v>0.10274508780042747</v>
      </c>
    </row>
    <row r="116" spans="1:6" ht="83.25" customHeight="1">
      <c r="A116" s="8" t="s">
        <v>226</v>
      </c>
      <c r="B116" s="19" t="s">
        <v>319</v>
      </c>
      <c r="C116" s="18">
        <f>C117+C118</f>
        <v>109629.23</v>
      </c>
      <c r="D116" s="18">
        <f>D117+D118</f>
        <v>20620.71</v>
      </c>
      <c r="E116" s="18">
        <f t="shared" si="15"/>
        <v>-89008.51999999999</v>
      </c>
      <c r="F116" s="63">
        <f t="shared" si="14"/>
        <v>0.18809499984630013</v>
      </c>
    </row>
    <row r="117" spans="1:6" ht="78" customHeight="1">
      <c r="A117" s="8" t="s">
        <v>227</v>
      </c>
      <c r="B117" s="19" t="s">
        <v>320</v>
      </c>
      <c r="C117" s="33">
        <v>106239.73</v>
      </c>
      <c r="D117" s="33">
        <v>20620.71</v>
      </c>
      <c r="E117" s="18">
        <f t="shared" si="15"/>
        <v>-85619.01999999999</v>
      </c>
      <c r="F117" s="63">
        <f t="shared" si="14"/>
        <v>0.19409603168230943</v>
      </c>
    </row>
    <row r="118" spans="1:6" ht="78" customHeight="1">
      <c r="A118" s="8" t="s">
        <v>245</v>
      </c>
      <c r="B118" s="19" t="s">
        <v>244</v>
      </c>
      <c r="C118" s="33">
        <v>3389.5</v>
      </c>
      <c r="D118" s="33">
        <v>0</v>
      </c>
      <c r="E118" s="18">
        <f t="shared" si="15"/>
        <v>-3389.5</v>
      </c>
      <c r="F118" s="63">
        <f t="shared" si="14"/>
        <v>0</v>
      </c>
    </row>
    <row r="119" spans="1:6" ht="31.5" customHeight="1">
      <c r="A119" s="14" t="s">
        <v>357</v>
      </c>
      <c r="B119" s="20" t="s">
        <v>358</v>
      </c>
      <c r="C119" s="42">
        <f>C120</f>
        <v>91068.54</v>
      </c>
      <c r="D119" s="42">
        <f>D120</f>
        <v>0</v>
      </c>
      <c r="E119" s="16">
        <f>D119-C119</f>
        <v>-91068.54</v>
      </c>
      <c r="F119" s="61">
        <f t="shared" si="14"/>
        <v>0</v>
      </c>
    </row>
    <row r="120" spans="1:6" ht="120.75" customHeight="1">
      <c r="A120" s="8" t="s">
        <v>359</v>
      </c>
      <c r="B120" s="19" t="s">
        <v>360</v>
      </c>
      <c r="C120" s="33">
        <v>91068.54</v>
      </c>
      <c r="D120" s="33">
        <v>0</v>
      </c>
      <c r="E120" s="18">
        <f>D120-C120</f>
        <v>-91068.54</v>
      </c>
      <c r="F120" s="63">
        <f t="shared" si="14"/>
        <v>0</v>
      </c>
    </row>
    <row r="121" spans="1:6" ht="12.75">
      <c r="A121" s="43" t="s">
        <v>114</v>
      </c>
      <c r="B121" s="46" t="s">
        <v>115</v>
      </c>
      <c r="C121" s="45">
        <f>C122+C123</f>
        <v>438692.82</v>
      </c>
      <c r="D121" s="45">
        <f>D122+D123</f>
        <v>52641.28999999998</v>
      </c>
      <c r="E121" s="45">
        <f t="shared" si="15"/>
        <v>-386051.53</v>
      </c>
      <c r="F121" s="60">
        <f t="shared" si="14"/>
        <v>0.11999578657339315</v>
      </c>
    </row>
    <row r="122" spans="1:6" ht="25.5">
      <c r="A122" s="8" t="s">
        <v>116</v>
      </c>
      <c r="B122" s="19" t="s">
        <v>117</v>
      </c>
      <c r="C122" s="33">
        <v>1092.82</v>
      </c>
      <c r="D122" s="33">
        <v>-313858.71</v>
      </c>
      <c r="E122" s="18">
        <f t="shared" si="15"/>
        <v>-314951.53</v>
      </c>
      <c r="F122" s="63">
        <f t="shared" si="14"/>
        <v>-287.2007375414067</v>
      </c>
    </row>
    <row r="123" spans="1:6" ht="25.5">
      <c r="A123" s="8" t="s">
        <v>118</v>
      </c>
      <c r="B123" s="19" t="s">
        <v>119</v>
      </c>
      <c r="C123" s="18">
        <v>437600</v>
      </c>
      <c r="D123" s="18">
        <v>366500</v>
      </c>
      <c r="E123" s="33">
        <f>C123-D123</f>
        <v>71100</v>
      </c>
      <c r="F123" s="63">
        <f t="shared" si="14"/>
        <v>0.8375228519195612</v>
      </c>
    </row>
    <row r="124" spans="1:6" ht="17.25" customHeight="1">
      <c r="A124" s="34" t="s">
        <v>153</v>
      </c>
      <c r="B124" s="65" t="s">
        <v>154</v>
      </c>
      <c r="C124" s="36">
        <f>C125+C178+C183</f>
        <v>1264765319.8000002</v>
      </c>
      <c r="D124" s="36">
        <f>D125+D178+D183</f>
        <v>1380528576.62</v>
      </c>
      <c r="E124" s="36">
        <f>D124-C124</f>
        <v>115763256.8199997</v>
      </c>
      <c r="F124" s="82">
        <f>D124/C124</f>
        <v>1.091529436337095</v>
      </c>
    </row>
    <row r="125" spans="1:6" ht="25.5">
      <c r="A125" s="29" t="s">
        <v>155</v>
      </c>
      <c r="B125" s="66" t="s">
        <v>156</v>
      </c>
      <c r="C125" s="31">
        <f>C126+C133+C154+C169</f>
        <v>1271308949.7</v>
      </c>
      <c r="D125" s="31">
        <f>D126+D133+D154+D169</f>
        <v>1381945243.83</v>
      </c>
      <c r="E125" s="67">
        <f>D125-C125</f>
        <v>110636294.12999988</v>
      </c>
      <c r="F125" s="83">
        <f>D125/C125</f>
        <v>1.0870254977408187</v>
      </c>
    </row>
    <row r="126" spans="1:6" ht="42" customHeight="1">
      <c r="A126" s="68" t="s">
        <v>182</v>
      </c>
      <c r="B126" s="69" t="s">
        <v>157</v>
      </c>
      <c r="C126" s="70">
        <f>C127+C132+C129</f>
        <v>447715064</v>
      </c>
      <c r="D126" s="70">
        <f>D127+D132+D129</f>
        <v>465926642.5</v>
      </c>
      <c r="E126" s="70">
        <f>D126-C126</f>
        <v>18211578.5</v>
      </c>
      <c r="F126" s="81">
        <f>D126/C126</f>
        <v>1.040676715983807</v>
      </c>
    </row>
    <row r="127" spans="1:6" s="39" customFormat="1" ht="25.5">
      <c r="A127" s="14" t="s">
        <v>183</v>
      </c>
      <c r="B127" s="40" t="s">
        <v>158</v>
      </c>
      <c r="C127" s="42">
        <f>C128</f>
        <v>102500294</v>
      </c>
      <c r="D127" s="42">
        <f>D128</f>
        <v>99028642.5</v>
      </c>
      <c r="E127" s="42">
        <f>D127-C127</f>
        <v>-3471651.5</v>
      </c>
      <c r="F127" s="87">
        <f>F128</f>
        <v>1.1323592953347408</v>
      </c>
    </row>
    <row r="128" spans="1:6" s="39" customFormat="1" ht="25.5">
      <c r="A128" s="8" t="s">
        <v>184</v>
      </c>
      <c r="B128" s="38" t="s">
        <v>159</v>
      </c>
      <c r="C128" s="33">
        <v>102500294</v>
      </c>
      <c r="D128" s="33">
        <v>99028642.5</v>
      </c>
      <c r="E128" s="33">
        <f>D128-C128</f>
        <v>-3471651.5</v>
      </c>
      <c r="F128" s="86">
        <f>F129</f>
        <v>1.1323592953347408</v>
      </c>
    </row>
    <row r="129" spans="1:6" s="39" customFormat="1" ht="25.5">
      <c r="A129" s="14" t="s">
        <v>269</v>
      </c>
      <c r="B129" s="40" t="s">
        <v>270</v>
      </c>
      <c r="C129" s="42">
        <f>C130</f>
        <v>21202770</v>
      </c>
      <c r="D129" s="42">
        <f>D130</f>
        <v>0</v>
      </c>
      <c r="E129" s="42">
        <f>E130</f>
        <v>21202770</v>
      </c>
      <c r="F129" s="87">
        <f>F130</f>
        <v>1.1323592953347408</v>
      </c>
    </row>
    <row r="130" spans="1:6" s="39" customFormat="1" ht="38.25">
      <c r="A130" s="8" t="s">
        <v>271</v>
      </c>
      <c r="B130" s="38" t="s">
        <v>272</v>
      </c>
      <c r="C130" s="33">
        <v>21202770</v>
      </c>
      <c r="D130" s="33">
        <v>0</v>
      </c>
      <c r="E130" s="33">
        <f>C130-D130</f>
        <v>21202770</v>
      </c>
      <c r="F130" s="86">
        <f>F131</f>
        <v>1.1323592953347408</v>
      </c>
    </row>
    <row r="131" spans="1:6" s="39" customFormat="1" ht="51">
      <c r="A131" s="14" t="s">
        <v>185</v>
      </c>
      <c r="B131" s="40" t="s">
        <v>160</v>
      </c>
      <c r="C131" s="42">
        <f>C132</f>
        <v>324012000</v>
      </c>
      <c r="D131" s="42">
        <f>D132</f>
        <v>366898000</v>
      </c>
      <c r="E131" s="42">
        <f>D131-C131</f>
        <v>42886000</v>
      </c>
      <c r="F131" s="87">
        <f>F132</f>
        <v>1.1323592953347408</v>
      </c>
    </row>
    <row r="132" spans="1:6" s="39" customFormat="1" ht="51">
      <c r="A132" s="8" t="s">
        <v>186</v>
      </c>
      <c r="B132" s="38" t="s">
        <v>161</v>
      </c>
      <c r="C132" s="33">
        <v>324012000</v>
      </c>
      <c r="D132" s="33">
        <v>366898000</v>
      </c>
      <c r="E132" s="33">
        <f>D132-C132</f>
        <v>42886000</v>
      </c>
      <c r="F132" s="86">
        <f>D132/C132</f>
        <v>1.1323592953347408</v>
      </c>
    </row>
    <row r="133" spans="1:6" ht="38.25">
      <c r="A133" s="71" t="s">
        <v>187</v>
      </c>
      <c r="B133" s="72" t="s">
        <v>162</v>
      </c>
      <c r="C133" s="73">
        <f>C134+C136+C142+C144+C146+C152+C150+C138+C140+C148</f>
        <v>155378976.10999998</v>
      </c>
      <c r="D133" s="73">
        <f>D134+D136+D142+D144+D146+D152+D150+D138+D140+D148</f>
        <v>166202381.91</v>
      </c>
      <c r="E133" s="73">
        <f>D133-C133</f>
        <v>10823405.800000012</v>
      </c>
      <c r="F133" s="81">
        <f>D133/C133</f>
        <v>1.0696581099384876</v>
      </c>
    </row>
    <row r="134" spans="1:6" s="39" customFormat="1" ht="38.25">
      <c r="A134" s="14" t="s">
        <v>273</v>
      </c>
      <c r="B134" s="40" t="s">
        <v>274</v>
      </c>
      <c r="C134" s="16">
        <f>C135</f>
        <v>0</v>
      </c>
      <c r="D134" s="16">
        <f>D135</f>
        <v>6475000</v>
      </c>
      <c r="E134" s="16">
        <f>E135</f>
        <v>-6475000</v>
      </c>
      <c r="F134" s="62" t="s">
        <v>145</v>
      </c>
    </row>
    <row r="135" spans="1:6" s="39" customFormat="1" ht="38.25">
      <c r="A135" s="8" t="s">
        <v>275</v>
      </c>
      <c r="B135" s="38" t="s">
        <v>276</v>
      </c>
      <c r="C135" s="18">
        <v>0</v>
      </c>
      <c r="D135" s="18">
        <v>6475000</v>
      </c>
      <c r="E135" s="18">
        <f>C135-D135</f>
        <v>-6475000</v>
      </c>
      <c r="F135" s="62" t="s">
        <v>145</v>
      </c>
    </row>
    <row r="136" spans="1:6" s="39" customFormat="1" ht="102" hidden="1">
      <c r="A136" s="14" t="s">
        <v>277</v>
      </c>
      <c r="B136" s="40" t="s">
        <v>278</v>
      </c>
      <c r="C136" s="42">
        <f>C137</f>
        <v>0</v>
      </c>
      <c r="D136" s="42">
        <f>D137</f>
        <v>0</v>
      </c>
      <c r="E136" s="42">
        <f>E137</f>
        <v>0</v>
      </c>
      <c r="F136" s="62" t="e">
        <f aca="true" t="shared" si="16" ref="F136:F149">D136/C136</f>
        <v>#DIV/0!</v>
      </c>
    </row>
    <row r="137" spans="1:6" s="39" customFormat="1" ht="89.25" hidden="1">
      <c r="A137" s="8" t="s">
        <v>279</v>
      </c>
      <c r="B137" s="38" t="s">
        <v>280</v>
      </c>
      <c r="C137" s="33">
        <v>0</v>
      </c>
      <c r="D137" s="33">
        <v>0</v>
      </c>
      <c r="E137" s="33">
        <f>C137-D137</f>
        <v>0</v>
      </c>
      <c r="F137" s="62" t="e">
        <f t="shared" si="16"/>
        <v>#DIV/0!</v>
      </c>
    </row>
    <row r="138" spans="1:6" s="39" customFormat="1" ht="63.75">
      <c r="A138" s="14" t="s">
        <v>345</v>
      </c>
      <c r="B138" s="40" t="s">
        <v>346</v>
      </c>
      <c r="C138" s="42">
        <f>C139</f>
        <v>987207.45</v>
      </c>
      <c r="D138" s="42">
        <f>D139</f>
        <v>0</v>
      </c>
      <c r="E138" s="42">
        <f>E139</f>
        <v>987207.45</v>
      </c>
      <c r="F138" s="64">
        <f t="shared" si="16"/>
        <v>0</v>
      </c>
    </row>
    <row r="139" spans="1:6" s="39" customFormat="1" ht="63.75">
      <c r="A139" s="8" t="s">
        <v>347</v>
      </c>
      <c r="B139" s="38" t="s">
        <v>348</v>
      </c>
      <c r="C139" s="33">
        <v>987207.45</v>
      </c>
      <c r="D139" s="33">
        <v>0</v>
      </c>
      <c r="E139" s="33">
        <f>C139-D139</f>
        <v>987207.45</v>
      </c>
      <c r="F139" s="62">
        <f t="shared" si="16"/>
        <v>0</v>
      </c>
    </row>
    <row r="140" spans="1:6" s="39" customFormat="1" ht="102">
      <c r="A140" s="14" t="s">
        <v>349</v>
      </c>
      <c r="B140" s="40" t="s">
        <v>350</v>
      </c>
      <c r="C140" s="42">
        <f>C141</f>
        <v>0</v>
      </c>
      <c r="D140" s="42">
        <f>D141</f>
        <v>517100</v>
      </c>
      <c r="E140" s="16">
        <f>C140-D140</f>
        <v>-517100</v>
      </c>
      <c r="F140" s="62" t="s">
        <v>145</v>
      </c>
    </row>
    <row r="141" spans="1:6" s="39" customFormat="1" ht="102">
      <c r="A141" s="8" t="s">
        <v>351</v>
      </c>
      <c r="B141" s="38" t="s">
        <v>352</v>
      </c>
      <c r="C141" s="33">
        <v>0</v>
      </c>
      <c r="D141" s="33">
        <v>517100</v>
      </c>
      <c r="E141" s="16">
        <f>C141-D141</f>
        <v>-517100</v>
      </c>
      <c r="F141" s="62" t="s">
        <v>145</v>
      </c>
    </row>
    <row r="142" spans="1:6" s="39" customFormat="1" ht="76.5" hidden="1">
      <c r="A142" s="14" t="s">
        <v>281</v>
      </c>
      <c r="B142" s="40" t="s">
        <v>282</v>
      </c>
      <c r="C142" s="42">
        <f>C143</f>
        <v>0</v>
      </c>
      <c r="D142" s="42">
        <f>D143</f>
        <v>0</v>
      </c>
      <c r="E142" s="42">
        <f>E143</f>
        <v>0</v>
      </c>
      <c r="F142" s="62" t="e">
        <f t="shared" si="16"/>
        <v>#DIV/0!</v>
      </c>
    </row>
    <row r="143" spans="1:6" s="39" customFormat="1" ht="76.5" hidden="1">
      <c r="A143" s="8" t="s">
        <v>283</v>
      </c>
      <c r="B143" s="38" t="s">
        <v>284</v>
      </c>
      <c r="C143" s="33">
        <v>0</v>
      </c>
      <c r="D143" s="33">
        <v>0</v>
      </c>
      <c r="E143" s="33">
        <f>C143-D143</f>
        <v>0</v>
      </c>
      <c r="F143" s="62" t="e">
        <f t="shared" si="16"/>
        <v>#DIV/0!</v>
      </c>
    </row>
    <row r="144" spans="1:6" s="39" customFormat="1" ht="63.75">
      <c r="A144" s="14" t="s">
        <v>285</v>
      </c>
      <c r="B144" s="40" t="s">
        <v>286</v>
      </c>
      <c r="C144" s="42">
        <f>C145</f>
        <v>18542033.31</v>
      </c>
      <c r="D144" s="42">
        <f>D145</f>
        <v>22489620.12</v>
      </c>
      <c r="E144" s="42">
        <f>E145</f>
        <v>-3947586.8100000024</v>
      </c>
      <c r="F144" s="64">
        <f t="shared" si="16"/>
        <v>1.2128993484156352</v>
      </c>
    </row>
    <row r="145" spans="1:6" s="39" customFormat="1" ht="63.75">
      <c r="A145" s="8" t="s">
        <v>287</v>
      </c>
      <c r="B145" s="38" t="s">
        <v>288</v>
      </c>
      <c r="C145" s="33">
        <v>18542033.31</v>
      </c>
      <c r="D145" s="33">
        <v>22489620.12</v>
      </c>
      <c r="E145" s="33">
        <f>C145-D145</f>
        <v>-3947586.8100000024</v>
      </c>
      <c r="F145" s="62">
        <f t="shared" si="16"/>
        <v>1.2128993484156352</v>
      </c>
    </row>
    <row r="146" spans="1:6" s="39" customFormat="1" ht="25.5">
      <c r="A146" s="14" t="s">
        <v>289</v>
      </c>
      <c r="B146" s="40" t="s">
        <v>290</v>
      </c>
      <c r="C146" s="42">
        <f>C147</f>
        <v>0</v>
      </c>
      <c r="D146" s="42">
        <f>D147</f>
        <v>9366699.99</v>
      </c>
      <c r="E146" s="42">
        <f>E147</f>
        <v>-9366699.99</v>
      </c>
      <c r="F146" s="62" t="s">
        <v>145</v>
      </c>
    </row>
    <row r="147" spans="1:6" s="39" customFormat="1" ht="25.5">
      <c r="A147" s="8" t="s">
        <v>291</v>
      </c>
      <c r="B147" s="38" t="s">
        <v>292</v>
      </c>
      <c r="C147" s="33">
        <v>0</v>
      </c>
      <c r="D147" s="33">
        <v>9366699.99</v>
      </c>
      <c r="E147" s="33">
        <f>C147-D147</f>
        <v>-9366699.99</v>
      </c>
      <c r="F147" s="62" t="s">
        <v>145</v>
      </c>
    </row>
    <row r="148" spans="1:6" s="39" customFormat="1" ht="76.5">
      <c r="A148" s="14" t="s">
        <v>353</v>
      </c>
      <c r="B148" s="40" t="s">
        <v>354</v>
      </c>
      <c r="C148" s="42">
        <f>C149</f>
        <v>313488.65</v>
      </c>
      <c r="D148" s="42">
        <f>D149</f>
        <v>0</v>
      </c>
      <c r="E148" s="42">
        <f>E149</f>
        <v>313488.65</v>
      </c>
      <c r="F148" s="64">
        <f t="shared" si="16"/>
        <v>0</v>
      </c>
    </row>
    <row r="149" spans="1:6" s="39" customFormat="1" ht="76.5">
      <c r="A149" s="8" t="s">
        <v>355</v>
      </c>
      <c r="B149" s="38" t="s">
        <v>356</v>
      </c>
      <c r="C149" s="33">
        <v>313488.65</v>
      </c>
      <c r="D149" s="33">
        <v>0</v>
      </c>
      <c r="E149" s="33">
        <f>C149-D149</f>
        <v>313488.65</v>
      </c>
      <c r="F149" s="62">
        <f t="shared" si="16"/>
        <v>0</v>
      </c>
    </row>
    <row r="150" spans="1:6" s="39" customFormat="1" ht="30" customHeight="1">
      <c r="A150" s="14" t="s">
        <v>335</v>
      </c>
      <c r="B150" s="40" t="s">
        <v>337</v>
      </c>
      <c r="C150" s="42">
        <f>C151</f>
        <v>0</v>
      </c>
      <c r="D150" s="42">
        <f>D151</f>
        <v>5476106</v>
      </c>
      <c r="E150" s="42">
        <f>E151</f>
        <v>-5476106</v>
      </c>
      <c r="F150" s="62" t="s">
        <v>145</v>
      </c>
    </row>
    <row r="151" spans="1:6" s="39" customFormat="1" ht="38.25">
      <c r="A151" s="8" t="s">
        <v>334</v>
      </c>
      <c r="B151" s="38" t="s">
        <v>336</v>
      </c>
      <c r="C151" s="33">
        <v>0</v>
      </c>
      <c r="D151" s="33">
        <v>5476106</v>
      </c>
      <c r="E151" s="33">
        <f>C151-D151</f>
        <v>-5476106</v>
      </c>
      <c r="F151" s="62" t="s">
        <v>145</v>
      </c>
    </row>
    <row r="152" spans="1:6" s="39" customFormat="1" ht="21.75" customHeight="1">
      <c r="A152" s="14" t="s">
        <v>188</v>
      </c>
      <c r="B152" s="51" t="s">
        <v>163</v>
      </c>
      <c r="C152" s="42">
        <f>C153</f>
        <v>135536246.7</v>
      </c>
      <c r="D152" s="42">
        <f>D153</f>
        <v>121877855.8</v>
      </c>
      <c r="E152" s="42">
        <f>D152-C152</f>
        <v>-13658390.899999991</v>
      </c>
      <c r="F152" s="87">
        <f>F153</f>
        <v>0.8992270242643513</v>
      </c>
    </row>
    <row r="153" spans="1:6" s="39" customFormat="1" ht="25.5" customHeight="1">
      <c r="A153" s="8" t="s">
        <v>189</v>
      </c>
      <c r="B153" s="52" t="s">
        <v>164</v>
      </c>
      <c r="C153" s="33">
        <v>135536246.7</v>
      </c>
      <c r="D153" s="33">
        <v>121877855.8</v>
      </c>
      <c r="E153" s="33">
        <f>D153-C153</f>
        <v>-13658390.899999991</v>
      </c>
      <c r="F153" s="86">
        <f>D153/C153</f>
        <v>0.8992270242643513</v>
      </c>
    </row>
    <row r="154" spans="1:8" ht="33.75" customHeight="1">
      <c r="A154" s="68" t="s">
        <v>190</v>
      </c>
      <c r="B154" s="72" t="s">
        <v>165</v>
      </c>
      <c r="C154" s="70">
        <f>C157+C159+C165+C167+C161+C155+C163</f>
        <v>627322702.09</v>
      </c>
      <c r="D154" s="70">
        <f>D157+D159+D165+D167+D161+D155+D163</f>
        <v>678040325.1999999</v>
      </c>
      <c r="E154" s="70">
        <f>D154-C154</f>
        <v>50717623.109999895</v>
      </c>
      <c r="F154" s="84">
        <f>D154/C154</f>
        <v>1.0808477406301862</v>
      </c>
      <c r="H154" s="4"/>
    </row>
    <row r="155" spans="1:6" ht="48.75" customHeight="1">
      <c r="A155" s="14" t="s">
        <v>204</v>
      </c>
      <c r="B155" s="28" t="s">
        <v>206</v>
      </c>
      <c r="C155" s="42">
        <f>C156</f>
        <v>15324621.27</v>
      </c>
      <c r="D155" s="42">
        <f>D156</f>
        <v>17084042.33</v>
      </c>
      <c r="E155" s="42">
        <f>D155-C155</f>
        <v>1759421.0599999987</v>
      </c>
      <c r="F155" s="87">
        <f>F156</f>
        <v>1.114810084308204</v>
      </c>
    </row>
    <row r="156" spans="1:6" ht="48.75" customHeight="1">
      <c r="A156" s="8" t="s">
        <v>205</v>
      </c>
      <c r="B156" s="27" t="s">
        <v>207</v>
      </c>
      <c r="C156" s="33">
        <v>15324621.27</v>
      </c>
      <c r="D156" s="33">
        <v>17084042.33</v>
      </c>
      <c r="E156" s="33">
        <f aca="true" t="shared" si="17" ref="E156:E168">D156-C156</f>
        <v>1759421.0599999987</v>
      </c>
      <c r="F156" s="86">
        <f>D156/C156</f>
        <v>1.114810084308204</v>
      </c>
    </row>
    <row r="157" spans="1:6" s="39" customFormat="1" ht="68.25" customHeight="1">
      <c r="A157" s="14" t="s">
        <v>191</v>
      </c>
      <c r="B157" s="28" t="s">
        <v>166</v>
      </c>
      <c r="C157" s="42">
        <f>C158</f>
        <v>17754340.74</v>
      </c>
      <c r="D157" s="42">
        <f>D158</f>
        <v>21245339.98</v>
      </c>
      <c r="E157" s="42">
        <f t="shared" si="17"/>
        <v>3490999.240000002</v>
      </c>
      <c r="F157" s="87">
        <f>F158</f>
        <v>1.1966279284104808</v>
      </c>
    </row>
    <row r="158" spans="1:6" s="39" customFormat="1" ht="56.25" customHeight="1">
      <c r="A158" s="8" t="s">
        <v>192</v>
      </c>
      <c r="B158" s="27" t="s">
        <v>167</v>
      </c>
      <c r="C158" s="33">
        <v>17754340.74</v>
      </c>
      <c r="D158" s="33">
        <v>21245339.98</v>
      </c>
      <c r="E158" s="33">
        <f t="shared" si="17"/>
        <v>3490999.240000002</v>
      </c>
      <c r="F158" s="86">
        <f>D158/C158</f>
        <v>1.1966279284104808</v>
      </c>
    </row>
    <row r="159" spans="1:6" s="39" customFormat="1" ht="91.5" customHeight="1">
      <c r="A159" s="14" t="s">
        <v>193</v>
      </c>
      <c r="B159" s="28" t="s">
        <v>168</v>
      </c>
      <c r="C159" s="42">
        <f>C160</f>
        <v>8554156.08</v>
      </c>
      <c r="D159" s="42">
        <f>D160</f>
        <v>9586831.05</v>
      </c>
      <c r="E159" s="42">
        <f t="shared" si="17"/>
        <v>1032674.9700000007</v>
      </c>
      <c r="F159" s="87">
        <f>F160</f>
        <v>1.12072201633244</v>
      </c>
    </row>
    <row r="160" spans="1:6" s="39" customFormat="1" ht="84" customHeight="1">
      <c r="A160" s="8" t="s">
        <v>194</v>
      </c>
      <c r="B160" s="27" t="s">
        <v>169</v>
      </c>
      <c r="C160" s="33">
        <v>8554156.08</v>
      </c>
      <c r="D160" s="33">
        <v>9586831.05</v>
      </c>
      <c r="E160" s="33">
        <f t="shared" si="17"/>
        <v>1032674.9700000007</v>
      </c>
      <c r="F160" s="86">
        <f>D160/C160</f>
        <v>1.12072201633244</v>
      </c>
    </row>
    <row r="161" spans="1:6" s="39" customFormat="1" ht="75" customHeight="1">
      <c r="A161" s="14" t="s">
        <v>210</v>
      </c>
      <c r="B161" s="74" t="s">
        <v>208</v>
      </c>
      <c r="C161" s="42">
        <f>C162</f>
        <v>52882</v>
      </c>
      <c r="D161" s="42">
        <f>D162</f>
        <v>0</v>
      </c>
      <c r="E161" s="42">
        <f t="shared" si="17"/>
        <v>-52882</v>
      </c>
      <c r="F161" s="87">
        <f>D161/C161</f>
        <v>0</v>
      </c>
    </row>
    <row r="162" spans="1:6" s="39" customFormat="1" ht="66.75" customHeight="1">
      <c r="A162" s="8" t="s">
        <v>211</v>
      </c>
      <c r="B162" s="19" t="s">
        <v>209</v>
      </c>
      <c r="C162" s="33">
        <v>52882</v>
      </c>
      <c r="D162" s="33">
        <v>0</v>
      </c>
      <c r="E162" s="42">
        <f t="shared" si="17"/>
        <v>-52882</v>
      </c>
      <c r="F162" s="86">
        <f>D162/C162</f>
        <v>0</v>
      </c>
    </row>
    <row r="163" spans="1:6" s="39" customFormat="1" ht="30" customHeight="1" hidden="1">
      <c r="A163" s="14" t="s">
        <v>228</v>
      </c>
      <c r="B163" s="74" t="s">
        <v>229</v>
      </c>
      <c r="C163" s="16">
        <f>C164</f>
        <v>0</v>
      </c>
      <c r="D163" s="16">
        <f>D164</f>
        <v>0</v>
      </c>
      <c r="E163" s="42">
        <f t="shared" si="17"/>
        <v>0</v>
      </c>
      <c r="F163" s="87" t="e">
        <f>F164</f>
        <v>#DIV/0!</v>
      </c>
    </row>
    <row r="164" spans="1:6" s="39" customFormat="1" ht="42" customHeight="1" hidden="1">
      <c r="A164" s="8" t="s">
        <v>230</v>
      </c>
      <c r="B164" s="19" t="s">
        <v>231</v>
      </c>
      <c r="C164" s="33">
        <v>0</v>
      </c>
      <c r="D164" s="33">
        <v>0</v>
      </c>
      <c r="E164" s="42">
        <f t="shared" si="17"/>
        <v>0</v>
      </c>
      <c r="F164" s="86" t="e">
        <f>D164/C164</f>
        <v>#DIV/0!</v>
      </c>
    </row>
    <row r="165" spans="1:6" s="39" customFormat="1" ht="32.25" customHeight="1">
      <c r="A165" s="14" t="s">
        <v>195</v>
      </c>
      <c r="B165" s="74" t="s">
        <v>170</v>
      </c>
      <c r="C165" s="42">
        <f>C166</f>
        <v>1094194.52</v>
      </c>
      <c r="D165" s="42">
        <f>D166</f>
        <v>1352851.78</v>
      </c>
      <c r="E165" s="42">
        <f t="shared" si="17"/>
        <v>258657.26</v>
      </c>
      <c r="F165" s="87">
        <f>F166</f>
        <v>1.2363905642663975</v>
      </c>
    </row>
    <row r="166" spans="1:6" s="39" customFormat="1" ht="45.75" customHeight="1">
      <c r="A166" s="8" t="s">
        <v>196</v>
      </c>
      <c r="B166" s="19" t="s">
        <v>171</v>
      </c>
      <c r="C166" s="33">
        <v>1094194.52</v>
      </c>
      <c r="D166" s="33">
        <v>1352851.78</v>
      </c>
      <c r="E166" s="33">
        <f t="shared" si="17"/>
        <v>258657.26</v>
      </c>
      <c r="F166" s="86">
        <f>D166/C166</f>
        <v>1.2363905642663975</v>
      </c>
    </row>
    <row r="167" spans="1:6" s="39" customFormat="1" ht="21.75" customHeight="1">
      <c r="A167" s="14" t="s">
        <v>212</v>
      </c>
      <c r="B167" s="28" t="s">
        <v>214</v>
      </c>
      <c r="C167" s="42">
        <f>C168</f>
        <v>584542507.48</v>
      </c>
      <c r="D167" s="42">
        <f>D168</f>
        <v>628771260.06</v>
      </c>
      <c r="E167" s="42">
        <f t="shared" si="17"/>
        <v>44228752.57999992</v>
      </c>
      <c r="F167" s="87">
        <f>F168</f>
        <v>1.0756638773297649</v>
      </c>
    </row>
    <row r="168" spans="1:6" s="39" customFormat="1" ht="21.75" customHeight="1">
      <c r="A168" s="8" t="s">
        <v>213</v>
      </c>
      <c r="B168" s="19" t="s">
        <v>215</v>
      </c>
      <c r="C168" s="33">
        <v>584542507.48</v>
      </c>
      <c r="D168" s="33">
        <v>628771260.06</v>
      </c>
      <c r="E168" s="33">
        <f t="shared" si="17"/>
        <v>44228752.57999992</v>
      </c>
      <c r="F168" s="86">
        <f>D168/C168</f>
        <v>1.0756638773297649</v>
      </c>
    </row>
    <row r="169" spans="1:7" s="39" customFormat="1" ht="24" customHeight="1">
      <c r="A169" s="68" t="s">
        <v>197</v>
      </c>
      <c r="B169" s="72" t="s">
        <v>172</v>
      </c>
      <c r="C169" s="70">
        <f>C172+C174+C176+C170</f>
        <v>40892207.5</v>
      </c>
      <c r="D169" s="70">
        <f>D172+D174+D176+D170</f>
        <v>71775894.22</v>
      </c>
      <c r="E169" s="70">
        <f>D169-C169</f>
        <v>30883686.72</v>
      </c>
      <c r="F169" s="84">
        <f>D169/C169</f>
        <v>1.7552462585934008</v>
      </c>
      <c r="G169" s="56"/>
    </row>
    <row r="170" spans="1:6" s="39" customFormat="1" ht="89.25" customHeight="1">
      <c r="A170" s="14" t="s">
        <v>338</v>
      </c>
      <c r="B170" s="28" t="s">
        <v>341</v>
      </c>
      <c r="C170" s="16">
        <f>C171</f>
        <v>0</v>
      </c>
      <c r="D170" s="16">
        <f>D171</f>
        <v>2375572.27</v>
      </c>
      <c r="E170" s="16">
        <f>E171</f>
        <v>-2375572.27</v>
      </c>
      <c r="F170" s="87" t="s">
        <v>145</v>
      </c>
    </row>
    <row r="171" spans="1:6" s="39" customFormat="1" ht="93.75" customHeight="1">
      <c r="A171" s="8" t="s">
        <v>339</v>
      </c>
      <c r="B171" s="19" t="s">
        <v>340</v>
      </c>
      <c r="C171" s="18">
        <v>0</v>
      </c>
      <c r="D171" s="18">
        <v>2375572.27</v>
      </c>
      <c r="E171" s="33">
        <f>C171-D171</f>
        <v>-2375572.27</v>
      </c>
      <c r="F171" s="86" t="s">
        <v>145</v>
      </c>
    </row>
    <row r="172" spans="1:6" s="39" customFormat="1" ht="89.25" customHeight="1">
      <c r="A172" s="14" t="s">
        <v>293</v>
      </c>
      <c r="B172" s="28" t="s">
        <v>294</v>
      </c>
      <c r="C172" s="16">
        <f>C173</f>
        <v>27406907.5</v>
      </c>
      <c r="D172" s="16">
        <f>D173</f>
        <v>27530650.6</v>
      </c>
      <c r="E172" s="16">
        <f>E173</f>
        <v>-123743.10000000149</v>
      </c>
      <c r="F172" s="87">
        <f>D172/C172</f>
        <v>1.0045150332995432</v>
      </c>
    </row>
    <row r="173" spans="1:6" s="39" customFormat="1" ht="75" customHeight="1">
      <c r="A173" s="8" t="s">
        <v>295</v>
      </c>
      <c r="B173" s="19" t="s">
        <v>296</v>
      </c>
      <c r="C173" s="18">
        <v>27406907.5</v>
      </c>
      <c r="D173" s="18">
        <v>27530650.6</v>
      </c>
      <c r="E173" s="33">
        <f>C173-D173</f>
        <v>-123743.10000000149</v>
      </c>
      <c r="F173" s="86">
        <f aca="true" t="shared" si="18" ref="F173:F182">D173/C173</f>
        <v>1.0045150332995432</v>
      </c>
    </row>
    <row r="174" spans="1:6" s="39" customFormat="1" ht="89.25" customHeight="1">
      <c r="A174" s="14" t="s">
        <v>297</v>
      </c>
      <c r="B174" s="28" t="s">
        <v>298</v>
      </c>
      <c r="C174" s="16">
        <f>C175</f>
        <v>4615000</v>
      </c>
      <c r="D174" s="16">
        <f>D175</f>
        <v>0</v>
      </c>
      <c r="E174" s="16">
        <f>E175</f>
        <v>4615000</v>
      </c>
      <c r="F174" s="86">
        <f t="shared" si="18"/>
        <v>0</v>
      </c>
    </row>
    <row r="175" spans="1:6" s="39" customFormat="1" ht="89.25" customHeight="1">
      <c r="A175" s="8" t="s">
        <v>299</v>
      </c>
      <c r="B175" s="19" t="s">
        <v>300</v>
      </c>
      <c r="C175" s="16">
        <v>4615000</v>
      </c>
      <c r="D175" s="16">
        <v>0</v>
      </c>
      <c r="E175" s="33">
        <f>C175-D175</f>
        <v>4615000</v>
      </c>
      <c r="F175" s="86">
        <f t="shared" si="18"/>
        <v>0</v>
      </c>
    </row>
    <row r="176" spans="1:6" s="75" customFormat="1" ht="25.5">
      <c r="A176" s="14" t="s">
        <v>254</v>
      </c>
      <c r="B176" s="28" t="s">
        <v>255</v>
      </c>
      <c r="C176" s="16">
        <f>C177</f>
        <v>8870300</v>
      </c>
      <c r="D176" s="16">
        <f>D177</f>
        <v>41869671.35</v>
      </c>
      <c r="E176" s="16">
        <f>E177</f>
        <v>-32999371.35</v>
      </c>
      <c r="F176" s="86">
        <f t="shared" si="18"/>
        <v>4.720209164289821</v>
      </c>
    </row>
    <row r="177" spans="1:6" s="75" customFormat="1" ht="42" customHeight="1">
      <c r="A177" s="8" t="s">
        <v>256</v>
      </c>
      <c r="B177" s="19" t="s">
        <v>257</v>
      </c>
      <c r="C177" s="18">
        <v>8870300</v>
      </c>
      <c r="D177" s="18">
        <v>41869671.35</v>
      </c>
      <c r="E177" s="33">
        <f>C177-D177</f>
        <v>-32999371.35</v>
      </c>
      <c r="F177" s="86">
        <f t="shared" si="18"/>
        <v>4.720209164289821</v>
      </c>
    </row>
    <row r="178" spans="1:6" ht="69" customHeight="1">
      <c r="A178" s="68" t="s">
        <v>173</v>
      </c>
      <c r="B178" s="76" t="s">
        <v>174</v>
      </c>
      <c r="C178" s="70">
        <f>C179</f>
        <v>1036506.1699999999</v>
      </c>
      <c r="D178" s="70">
        <f>D179</f>
        <v>403.96</v>
      </c>
      <c r="E178" s="70">
        <f aca="true" t="shared" si="19" ref="E178:E188">D178-C178</f>
        <v>-1036102.21</v>
      </c>
      <c r="F178" s="70">
        <f t="shared" si="18"/>
        <v>0.00038973236406301373</v>
      </c>
    </row>
    <row r="179" spans="1:6" ht="40.5" customHeight="1">
      <c r="A179" s="41" t="s">
        <v>198</v>
      </c>
      <c r="B179" s="77" t="s">
        <v>175</v>
      </c>
      <c r="C179" s="42">
        <f>C180</f>
        <v>1036506.1699999999</v>
      </c>
      <c r="D179" s="42">
        <f>D180</f>
        <v>403.96</v>
      </c>
      <c r="E179" s="42">
        <f t="shared" si="19"/>
        <v>-1036102.21</v>
      </c>
      <c r="F179" s="86">
        <f t="shared" si="18"/>
        <v>0.00038973236406301373</v>
      </c>
    </row>
    <row r="180" spans="1:6" ht="30.75" customHeight="1">
      <c r="A180" s="37" t="s">
        <v>199</v>
      </c>
      <c r="B180" s="38" t="s">
        <v>176</v>
      </c>
      <c r="C180" s="33">
        <f>C181+C182</f>
        <v>1036506.1699999999</v>
      </c>
      <c r="D180" s="33">
        <f>D181+D182</f>
        <v>403.96</v>
      </c>
      <c r="E180" s="33">
        <f t="shared" si="19"/>
        <v>-1036102.21</v>
      </c>
      <c r="F180" s="86">
        <f t="shared" si="18"/>
        <v>0.00038973236406301373</v>
      </c>
    </row>
    <row r="181" spans="1:6" s="22" customFormat="1" ht="47.25" customHeight="1">
      <c r="A181" s="8" t="s">
        <v>200</v>
      </c>
      <c r="B181" s="27" t="s">
        <v>177</v>
      </c>
      <c r="C181" s="18">
        <v>908569.1</v>
      </c>
      <c r="D181" s="18">
        <v>0.2</v>
      </c>
      <c r="E181" s="42">
        <f t="shared" si="19"/>
        <v>-908568.9</v>
      </c>
      <c r="F181" s="86">
        <f t="shared" si="18"/>
        <v>2.2012635032382238E-07</v>
      </c>
    </row>
    <row r="182" spans="1:6" s="22" customFormat="1" ht="47.25" customHeight="1">
      <c r="A182" s="8" t="s">
        <v>258</v>
      </c>
      <c r="B182" s="27" t="s">
        <v>259</v>
      </c>
      <c r="C182" s="18">
        <v>127937.07</v>
      </c>
      <c r="D182" s="18">
        <v>403.76</v>
      </c>
      <c r="E182" s="33">
        <f t="shared" si="19"/>
        <v>-127533.31000000001</v>
      </c>
      <c r="F182" s="86">
        <f t="shared" si="18"/>
        <v>0.0031559265817170893</v>
      </c>
    </row>
    <row r="183" spans="1:6" ht="42.75" customHeight="1">
      <c r="A183" s="68" t="s">
        <v>201</v>
      </c>
      <c r="B183" s="76" t="s">
        <v>178</v>
      </c>
      <c r="C183" s="70">
        <f>C184</f>
        <v>-7580136.07</v>
      </c>
      <c r="D183" s="70">
        <f>D184</f>
        <v>-1417071.17</v>
      </c>
      <c r="E183" s="70">
        <f t="shared" si="19"/>
        <v>6163064.9</v>
      </c>
      <c r="F183" s="81">
        <f aca="true" t="shared" si="20" ref="F183:F188">D183/C183</f>
        <v>0.18694534727527654</v>
      </c>
    </row>
    <row r="184" spans="1:6" ht="55.5" customHeight="1">
      <c r="A184" s="37" t="s">
        <v>202</v>
      </c>
      <c r="B184" s="38" t="s">
        <v>179</v>
      </c>
      <c r="C184" s="33">
        <f>C185+C186+C187</f>
        <v>-7580136.07</v>
      </c>
      <c r="D184" s="33">
        <f>D185+D186+D187</f>
        <v>-1417071.17</v>
      </c>
      <c r="E184" s="33">
        <f t="shared" si="19"/>
        <v>6163064.9</v>
      </c>
      <c r="F184" s="62">
        <f t="shared" si="20"/>
        <v>0.18694534727527654</v>
      </c>
    </row>
    <row r="185" spans="1:6" ht="87.75" customHeight="1">
      <c r="A185" s="37" t="s">
        <v>325</v>
      </c>
      <c r="B185" s="38" t="s">
        <v>326</v>
      </c>
      <c r="C185" s="33">
        <v>-292892.55</v>
      </c>
      <c r="D185" s="33">
        <v>0</v>
      </c>
      <c r="E185" s="33">
        <f>C185-D185</f>
        <v>-292892.55</v>
      </c>
      <c r="F185" s="62">
        <f t="shared" si="20"/>
        <v>0</v>
      </c>
    </row>
    <row r="186" spans="1:6" ht="82.5" customHeight="1">
      <c r="A186" s="37" t="s">
        <v>327</v>
      </c>
      <c r="B186" s="38" t="s">
        <v>328</v>
      </c>
      <c r="C186" s="33">
        <v>-124347.12</v>
      </c>
      <c r="D186" s="33">
        <v>-23646.64</v>
      </c>
      <c r="E186" s="33">
        <f>C186-D186</f>
        <v>-100700.48</v>
      </c>
      <c r="F186" s="62">
        <f t="shared" si="20"/>
        <v>0.19016636653908833</v>
      </c>
    </row>
    <row r="187" spans="1:6" ht="58.5" customHeight="1">
      <c r="A187" s="8" t="s">
        <v>203</v>
      </c>
      <c r="B187" s="27" t="s">
        <v>180</v>
      </c>
      <c r="C187" s="18">
        <v>-7162896.4</v>
      </c>
      <c r="D187" s="18">
        <v>-1393424.53</v>
      </c>
      <c r="E187" s="33">
        <f t="shared" si="19"/>
        <v>5769471.87</v>
      </c>
      <c r="F187" s="62">
        <f t="shared" si="20"/>
        <v>0.19453367076480402</v>
      </c>
    </row>
    <row r="188" spans="1:6" s="75" customFormat="1" ht="27" customHeight="1">
      <c r="A188" s="78" t="s">
        <v>181</v>
      </c>
      <c r="B188" s="79"/>
      <c r="C188" s="80">
        <f>C10+C124</f>
        <v>1683495553.5500002</v>
      </c>
      <c r="D188" s="80">
        <f>D10+D124</f>
        <v>1831779042.0299997</v>
      </c>
      <c r="E188" s="80">
        <f t="shared" si="19"/>
        <v>148283488.47999954</v>
      </c>
      <c r="F188" s="85">
        <f t="shared" si="20"/>
        <v>1.0880807128758452</v>
      </c>
    </row>
    <row r="190" spans="1:6" ht="23.25" customHeight="1">
      <c r="A190" s="91"/>
      <c r="B190" s="91"/>
      <c r="C190" s="91"/>
      <c r="D190" s="91"/>
      <c r="E190" s="91"/>
      <c r="F190" s="91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</sheetData>
  <sheetProtection/>
  <mergeCells count="6">
    <mergeCell ref="A6:E6"/>
    <mergeCell ref="B1:C1"/>
    <mergeCell ref="B2:C2"/>
    <mergeCell ref="B3:C3"/>
    <mergeCell ref="A4:F4"/>
    <mergeCell ref="A190:F190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2020-08-27T11:24:37Z</cp:lastPrinted>
  <dcterms:created xsi:type="dcterms:W3CDTF">2003-08-14T15:25:08Z</dcterms:created>
  <dcterms:modified xsi:type="dcterms:W3CDTF">2023-07-06T07:35:23Z</dcterms:modified>
  <cp:category/>
  <cp:version/>
  <cp:contentType/>
  <cp:contentStatus/>
</cp:coreProperties>
</file>