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27975" windowHeight="10905"/>
  </bookViews>
  <sheets>
    <sheet name="Прил.на 01.02.24" sheetId="1" r:id="rId1"/>
  </sheets>
  <calcPr calcId="124519"/>
</workbook>
</file>

<file path=xl/calcChain.xml><?xml version="1.0" encoding="utf-8"?>
<calcChain xmlns="http://schemas.openxmlformats.org/spreadsheetml/2006/main">
  <c r="N44" i="1"/>
  <c r="O43"/>
  <c r="O44" s="1"/>
  <c r="N43"/>
  <c r="M43"/>
  <c r="L43"/>
  <c r="K43"/>
  <c r="J43"/>
  <c r="I43"/>
  <c r="H43"/>
  <c r="D43"/>
  <c r="D44" s="1"/>
  <c r="K40"/>
  <c r="J40"/>
  <c r="J44" s="1"/>
  <c r="I40"/>
  <c r="I44" s="1"/>
  <c r="H40"/>
  <c r="H44" s="1"/>
  <c r="D40"/>
  <c r="M39"/>
  <c r="M38"/>
  <c r="L38"/>
  <c r="J38"/>
  <c r="M37"/>
  <c r="M40" s="1"/>
  <c r="L37"/>
  <c r="L40" s="1"/>
  <c r="J35"/>
  <c r="I35"/>
  <c r="H35"/>
  <c r="D35"/>
  <c r="L34"/>
  <c r="L33"/>
  <c r="K33"/>
  <c r="M33" s="1"/>
  <c r="M28"/>
  <c r="L28"/>
  <c r="K28"/>
  <c r="M24"/>
  <c r="L24"/>
  <c r="K24"/>
  <c r="L18"/>
  <c r="K18"/>
  <c r="M18" s="1"/>
  <c r="L15"/>
  <c r="L35" s="1"/>
  <c r="L44" s="1"/>
  <c r="K15"/>
  <c r="M15" s="1"/>
  <c r="M35" s="1"/>
  <c r="M44" s="1"/>
  <c r="K35" l="1"/>
  <c r="K44" s="1"/>
</calcChain>
</file>

<file path=xl/sharedStrings.xml><?xml version="1.0" encoding="utf-8"?>
<sst xmlns="http://schemas.openxmlformats.org/spreadsheetml/2006/main" count="124" uniqueCount="76">
  <si>
    <t>Приложение</t>
  </si>
  <si>
    <t>к постановлению Правительства Мурманской области от  19.01.2007   № 14-ПП</t>
  </si>
  <si>
    <r>
      <t xml:space="preserve">Информация о заимствованиях муниципального образования     </t>
    </r>
    <r>
      <rPr>
        <b/>
        <u/>
        <sz val="12"/>
        <rFont val="Times New Roman"/>
        <family val="1"/>
        <charset val="204"/>
      </rPr>
      <t xml:space="preserve"> </t>
    </r>
  </si>
  <si>
    <t>ЗАТО Александровск</t>
  </si>
  <si>
    <t>на " 01 " февраля 2024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</si>
  <si>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</si>
  <si>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</si>
  <si>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</si>
  <si>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</si>
  <si>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</si>
  <si>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</si>
  <si>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</si>
  <si>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</si>
  <si>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</si>
  <si>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</si>
  <si>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</si>
  <si>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</si>
  <si>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</si>
  <si>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</si>
  <si>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</si>
  <si>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</si>
  <si>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</si>
  <si>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</si>
  <si>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</si>
  <si>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</si>
  <si>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</si>
  <si>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</si>
  <si>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</si>
  <si>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</si>
  <si>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</si>
  <si>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</si>
  <si>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</si>
  <si>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</si>
  <si>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</si>
  <si>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</si>
  <si>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</si>
  <si>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</si>
  <si>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</si>
  <si>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</si>
  <si>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</si>
  <si>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</si>
  <si>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</si>
  <si>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</si>
  <si>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</si>
  <si>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</si>
  <si>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</si>
  <si>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</si>
  <si>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</si>
  <si>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</si>
  <si>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</si>
  <si>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</si>
  <si>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</si>
  <si>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</si>
  <si>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</si>
  <si>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</si>
  <si>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</si>
  <si>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</si>
  <si>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</si>
  <si>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</si>
  <si>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</si>
  <si>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</si>
  <si>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</si>
  <si>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</si>
  <si>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</si>
  <si>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</si>
  <si>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</si>
  <si>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"Сбербанк"</t>
  </si>
  <si>
    <t>№ 1-К-2022 от 09.12.2022</t>
  </si>
  <si>
    <t xml:space="preserve"> погашение муниципального долга и финансирование дефицита бюджета  ЗАТО Александровск</t>
  </si>
  <si>
    <t>4.2.</t>
  </si>
  <si>
    <t>№ 1-К-2023 от 07.11.2023</t>
  </si>
  <si>
    <t>4.3.</t>
  </si>
  <si>
    <t>№ 2-К-2023 от 07.11.2023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</si>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</sst>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8"/>
      <name val="Arial Cyr"/>
      <charset val="204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0" fillId="0" borderId="0" xfId="0" applyBorder="1"/>
    <xf numFmtId="0" fontId="4" fillId="0" borderId="7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/>
    <xf numFmtId="14" fontId="3" fillId="0" borderId="3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/>
    </xf>
    <xf numFmtId="0" fontId="9" fillId="0" borderId="2" xfId="0" applyFont="1" applyFill="1" applyBorder="1"/>
    <xf numFmtId="0" fontId="17" fillId="0" borderId="2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center"/>
    </xf>
    <xf numFmtId="14" fontId="17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" fontId="20" fillId="0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7" fillId="0" borderId="2" xfId="0" applyFont="1" applyBorder="1"/>
    <xf numFmtId="0" fontId="0" fillId="0" borderId="3" xfId="0" applyBorder="1"/>
    <xf numFmtId="0" fontId="7" fillId="0" borderId="3" xfId="0" applyFont="1" applyFill="1" applyBorder="1"/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5" fillId="0" borderId="0" xfId="0" applyFont="1"/>
    <xf numFmtId="0" fontId="9" fillId="0" borderId="0" xfId="0" applyFont="1"/>
    <xf numFmtId="0" fontId="0" fillId="0" borderId="0" xfId="0" applyFill="1"/>
    <xf numFmtId="4" fontId="0" fillId="0" borderId="0" xfId="0" applyNumberFormat="1" applyFill="1"/>
    <xf numFmtId="0" fontId="21" fillId="0" borderId="0" xfId="0" applyFont="1"/>
    <xf numFmtId="4" fontId="0" fillId="0" borderId="0" xfId="0" applyNumberFormat="1"/>
    <xf numFmtId="0" fontId="22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3" fillId="2" borderId="2" xfId="0" applyNumberFormat="1" applyFont="1" applyFill="1" applyBorder="1" applyAlignment="1">
      <alignment horizontal="justify" vertical="center"/>
    </xf>
    <xf numFmtId="0" fontId="0" fillId="0" borderId="13" xfId="0" applyBorder="1"/>
    <xf numFmtId="0" fontId="0" fillId="0" borderId="6" xfId="0" applyBorder="1"/>
    <xf numFmtId="14" fontId="3" fillId="2" borderId="2" xfId="0" applyNumberFormat="1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 shrinkToFit="1"/>
    </xf>
    <xf numFmtId="0" fontId="1" fillId="0" borderId="6" xfId="0" applyFont="1" applyBorder="1" applyAlignment="1">
      <alignment vertical="top" wrapText="1" shrinkToFit="1"/>
    </xf>
    <xf numFmtId="0" fontId="4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 shrinkToFit="1"/>
    </xf>
    <xf numFmtId="0" fontId="1" fillId="0" borderId="6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>
      <pane ySplit="6" topLeftCell="A37" activePane="bottomLeft" state="frozen"/>
      <selection activeCell="D47" activeCellId="1" sqref="J41 D47"/>
      <selection pane="bottomLeft" activeCell="A46" sqref="A46:XFD47"/>
    </sheetView>
  </sheetViews>
  <sheetFormatPr defaultRowHeight="12.75"/>
  <cols>
    <col min="1" max="1" width="5.5703125" customWidth="1"/>
    <col min="2" max="2" width="21.85546875" customWidth="1"/>
    <col min="3" max="3" width="21.140625" customWidth="1"/>
    <col min="4" max="4" width="14.42578125" customWidth="1"/>
    <col min="5" max="5" width="11.140625" customWidth="1"/>
    <col min="6" max="6" width="22.85546875" customWidth="1"/>
    <col min="7" max="7" width="10.42578125" customWidth="1"/>
    <col min="8" max="8" width="14.85546875" customWidth="1"/>
    <col min="9" max="9" width="14.28515625" customWidth="1"/>
    <col min="10" max="10" width="12.7109375" customWidth="1"/>
    <col min="11" max="11" width="15.140625" customWidth="1"/>
    <col min="12" max="12" width="14.5703125" customWidth="1"/>
    <col min="13" max="13" width="15.28515625" customWidth="1"/>
    <col min="14" max="14" width="13" customWidth="1"/>
    <col min="15" max="15" width="10.140625" customWidth="1"/>
    <col min="16" max="16" width="26.7109375" customWidth="1"/>
    <col min="17" max="17" width="12.5703125" customWidth="1"/>
    <col min="18" max="18" width="10.7109375" customWidth="1"/>
    <col min="19" max="19" width="11.42578125" customWidth="1"/>
    <col min="21" max="21" width="11" customWidth="1"/>
    <col min="22" max="22" width="12.7109375" customWidth="1"/>
  </cols>
  <sheetData>
    <row r="1" spans="1:23">
      <c r="H1" s="1"/>
      <c r="N1" s="2" t="s">
        <v>0</v>
      </c>
      <c r="O1" s="2"/>
      <c r="P1" s="2"/>
    </row>
    <row r="2" spans="1:23">
      <c r="N2" s="2" t="s">
        <v>1</v>
      </c>
      <c r="O2" s="2"/>
      <c r="P2" s="2"/>
    </row>
    <row r="3" spans="1:23" ht="15.75" customHeight="1">
      <c r="A3" s="3"/>
      <c r="B3" s="4" t="s">
        <v>2</v>
      </c>
      <c r="C3" s="4"/>
      <c r="D3" s="4"/>
      <c r="E3" s="4"/>
      <c r="F3" s="148" t="s">
        <v>3</v>
      </c>
      <c r="G3" s="148"/>
      <c r="H3" s="148"/>
      <c r="I3" s="148"/>
      <c r="K3" s="5" t="s">
        <v>4</v>
      </c>
      <c r="L3" s="6"/>
      <c r="M3" s="6"/>
      <c r="N3" s="6"/>
      <c r="O3" s="6"/>
      <c r="P3" s="6"/>
      <c r="Q3" s="3"/>
      <c r="R3" s="3"/>
      <c r="S3" s="3"/>
      <c r="T3" s="3"/>
    </row>
    <row r="4" spans="1:23" ht="14.25" customHeight="1">
      <c r="A4" s="3"/>
      <c r="B4" s="7"/>
      <c r="C4" s="8"/>
      <c r="D4" s="8"/>
      <c r="E4" s="9"/>
      <c r="F4" s="9"/>
      <c r="G4" s="10" t="s">
        <v>5</v>
      </c>
      <c r="H4" s="11"/>
      <c r="I4" s="11"/>
      <c r="J4" s="11"/>
      <c r="K4" s="11"/>
      <c r="L4" s="11"/>
      <c r="Q4" s="3"/>
      <c r="R4" s="3"/>
      <c r="S4" s="3"/>
      <c r="T4" s="3"/>
    </row>
    <row r="5" spans="1:23" ht="51.75" customHeight="1">
      <c r="A5" s="149" t="s">
        <v>6</v>
      </c>
      <c r="B5" s="150" t="s">
        <v>7</v>
      </c>
      <c r="C5" s="143" t="s">
        <v>8</v>
      </c>
      <c r="D5" s="143" t="s">
        <v>9</v>
      </c>
      <c r="E5" s="141" t="s">
        <v>10</v>
      </c>
      <c r="F5" s="141" t="s">
        <v>11</v>
      </c>
      <c r="G5" s="152" t="s">
        <v>12</v>
      </c>
      <c r="H5" s="152"/>
      <c r="I5" s="139" t="s">
        <v>13</v>
      </c>
      <c r="J5" s="140"/>
      <c r="K5" s="139" t="s">
        <v>14</v>
      </c>
      <c r="L5" s="140"/>
      <c r="M5" s="139" t="s">
        <v>15</v>
      </c>
      <c r="N5" s="140"/>
      <c r="O5" s="141" t="s">
        <v>16</v>
      </c>
      <c r="P5" s="143" t="s">
        <v>17</v>
      </c>
      <c r="Q5" s="143" t="s">
        <v>18</v>
      </c>
      <c r="R5" s="12"/>
      <c r="S5" s="12"/>
      <c r="T5" s="12"/>
      <c r="U5" s="13"/>
      <c r="V5" s="13"/>
      <c r="W5" s="14"/>
    </row>
    <row r="6" spans="1:23" ht="14.25" customHeight="1">
      <c r="A6" s="144"/>
      <c r="B6" s="151"/>
      <c r="C6" s="144"/>
      <c r="D6" s="144"/>
      <c r="E6" s="142"/>
      <c r="F6" s="142"/>
      <c r="G6" s="15" t="s">
        <v>19</v>
      </c>
      <c r="H6" s="15" t="s">
        <v>20</v>
      </c>
      <c r="I6" s="16" t="s">
        <v>21</v>
      </c>
      <c r="J6" s="17" t="s">
        <v>22</v>
      </c>
      <c r="K6" s="16" t="s">
        <v>21</v>
      </c>
      <c r="L6" s="17" t="s">
        <v>22</v>
      </c>
      <c r="M6" s="17" t="s">
        <v>21</v>
      </c>
      <c r="N6" s="18" t="s">
        <v>22</v>
      </c>
      <c r="O6" s="142"/>
      <c r="P6" s="144"/>
      <c r="Q6" s="145"/>
      <c r="R6" s="19"/>
      <c r="S6" s="19"/>
      <c r="T6" s="19"/>
      <c r="U6" s="14"/>
      <c r="V6" s="14"/>
      <c r="W6" s="14"/>
    </row>
    <row r="7" spans="1:23" ht="12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1">
        <v>17</v>
      </c>
      <c r="R7" s="3"/>
      <c r="S7" s="19"/>
      <c r="T7" s="19"/>
      <c r="U7" s="14"/>
      <c r="V7" s="14"/>
      <c r="W7" s="14"/>
    </row>
    <row r="8" spans="1:23" s="14" customFormat="1" ht="17.25" customHeight="1">
      <c r="A8" s="146" t="s">
        <v>23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9"/>
      <c r="S8" s="19"/>
      <c r="T8" s="19"/>
    </row>
    <row r="9" spans="1:23" s="14" customFormat="1" ht="14.25" customHeight="1">
      <c r="A9" s="22" t="s">
        <v>24</v>
      </c>
      <c r="B9" s="22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4">
        <v>0</v>
      </c>
      <c r="R9" s="19"/>
      <c r="S9" s="19"/>
      <c r="T9" s="19"/>
    </row>
    <row r="10" spans="1:23" s="14" customFormat="1" ht="15" customHeight="1">
      <c r="A10" s="22"/>
      <c r="B10" s="25" t="s">
        <v>25</v>
      </c>
      <c r="C10" s="22" t="s">
        <v>26</v>
      </c>
      <c r="D10" s="22"/>
      <c r="E10" s="22" t="s">
        <v>26</v>
      </c>
      <c r="F10" s="22" t="s">
        <v>26</v>
      </c>
      <c r="G10" s="22"/>
      <c r="H10" s="22"/>
      <c r="I10" s="22"/>
      <c r="J10" s="22"/>
      <c r="K10" s="22"/>
      <c r="L10" s="22"/>
      <c r="M10" s="22"/>
      <c r="N10" s="22"/>
      <c r="O10" s="22"/>
      <c r="P10" s="22" t="s">
        <v>26</v>
      </c>
      <c r="Q10" s="22" t="s">
        <v>26</v>
      </c>
      <c r="R10" s="19"/>
      <c r="S10" s="19"/>
      <c r="T10" s="19"/>
    </row>
    <row r="11" spans="1:23" ht="17.25" customHeight="1">
      <c r="A11" s="77" t="s">
        <v>27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"/>
      <c r="S11" s="3"/>
      <c r="T11" s="3"/>
    </row>
    <row r="12" spans="1:23" ht="17.25" customHeight="1">
      <c r="A12" s="26" t="s">
        <v>28</v>
      </c>
      <c r="B12" s="25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3"/>
      <c r="S12" s="3"/>
      <c r="T12" s="3"/>
    </row>
    <row r="13" spans="1:23" ht="15" customHeight="1">
      <c r="A13" s="26"/>
      <c r="B13" s="25" t="s">
        <v>25</v>
      </c>
      <c r="C13" s="22" t="s">
        <v>26</v>
      </c>
      <c r="D13" s="22"/>
      <c r="E13" s="22" t="s">
        <v>26</v>
      </c>
      <c r="F13" s="22" t="s">
        <v>26</v>
      </c>
      <c r="G13" s="22"/>
      <c r="H13" s="22"/>
      <c r="I13" s="22"/>
      <c r="J13" s="22"/>
      <c r="K13" s="22"/>
      <c r="L13" s="22"/>
      <c r="M13" s="22"/>
      <c r="N13" s="22"/>
      <c r="O13" s="22"/>
      <c r="P13" s="22" t="s">
        <v>26</v>
      </c>
      <c r="Q13" s="22" t="s">
        <v>26</v>
      </c>
      <c r="R13" s="3"/>
      <c r="S13" s="3"/>
      <c r="T13" s="3"/>
    </row>
    <row r="14" spans="1:23" ht="18" customHeight="1">
      <c r="A14" s="77" t="s">
        <v>29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R14" s="3"/>
      <c r="S14" s="3"/>
      <c r="T14" s="3"/>
    </row>
    <row r="15" spans="1:23" ht="21.75" customHeight="1">
      <c r="A15" s="130" t="s">
        <v>30</v>
      </c>
      <c r="B15" s="89" t="s">
        <v>31</v>
      </c>
      <c r="C15" s="133" t="s">
        <v>32</v>
      </c>
      <c r="D15" s="101">
        <v>30000000</v>
      </c>
      <c r="E15" s="95">
        <v>0.1</v>
      </c>
      <c r="F15" s="27" t="s">
        <v>33</v>
      </c>
      <c r="G15" s="136">
        <v>43067</v>
      </c>
      <c r="H15" s="101">
        <v>30000000</v>
      </c>
      <c r="I15" s="122"/>
      <c r="J15" s="110"/>
      <c r="K15" s="122">
        <f>28500000+450000+450000+600000</f>
        <v>30000000</v>
      </c>
      <c r="L15" s="101">
        <f>2794.52+30000+30000+24918.03+254.1+1402.6+953.84+458.63</f>
        <v>90781.72</v>
      </c>
      <c r="M15" s="71">
        <f>H15-K15</f>
        <v>0</v>
      </c>
      <c r="N15" s="86"/>
      <c r="O15" s="125"/>
      <c r="P15" s="107" t="s">
        <v>34</v>
      </c>
      <c r="Q15" s="119">
        <v>45205</v>
      </c>
      <c r="R15" s="3"/>
      <c r="S15" s="3"/>
      <c r="T15" s="3"/>
    </row>
    <row r="16" spans="1:23" ht="19.5" customHeight="1">
      <c r="A16" s="131"/>
      <c r="B16" s="90"/>
      <c r="C16" s="134"/>
      <c r="D16" s="102"/>
      <c r="E16" s="96"/>
      <c r="F16" s="27" t="s">
        <v>35</v>
      </c>
      <c r="G16" s="137"/>
      <c r="H16" s="102"/>
      <c r="I16" s="123"/>
      <c r="J16" s="111"/>
      <c r="K16" s="123"/>
      <c r="L16" s="102"/>
      <c r="M16" s="72"/>
      <c r="N16" s="87"/>
      <c r="O16" s="126"/>
      <c r="P16" s="108"/>
      <c r="Q16" s="120"/>
      <c r="R16" s="3"/>
      <c r="S16" s="3"/>
      <c r="T16" s="3"/>
    </row>
    <row r="17" spans="1:20" ht="18" customHeight="1">
      <c r="A17" s="132"/>
      <c r="B17" s="91"/>
      <c r="C17" s="135"/>
      <c r="D17" s="103"/>
      <c r="E17" s="97"/>
      <c r="F17" s="27" t="s">
        <v>36</v>
      </c>
      <c r="G17" s="138"/>
      <c r="H17" s="103"/>
      <c r="I17" s="124"/>
      <c r="J17" s="112"/>
      <c r="K17" s="124"/>
      <c r="L17" s="103"/>
      <c r="M17" s="73"/>
      <c r="N17" s="88"/>
      <c r="O17" s="127"/>
      <c r="P17" s="109"/>
      <c r="Q17" s="121"/>
      <c r="R17" s="3"/>
      <c r="S17" s="3"/>
      <c r="T17" s="3"/>
    </row>
    <row r="18" spans="1:20" ht="18.75" customHeight="1">
      <c r="A18" s="86" t="s">
        <v>37</v>
      </c>
      <c r="B18" s="89" t="s">
        <v>31</v>
      </c>
      <c r="C18" s="89" t="s">
        <v>38</v>
      </c>
      <c r="D18" s="92">
        <v>21750000</v>
      </c>
      <c r="E18" s="92">
        <v>0.1</v>
      </c>
      <c r="F18" s="27" t="s">
        <v>39</v>
      </c>
      <c r="G18" s="98">
        <v>43776</v>
      </c>
      <c r="H18" s="71">
        <v>21750000</v>
      </c>
      <c r="I18" s="92"/>
      <c r="J18" s="104"/>
      <c r="K18" s="92">
        <f>7250000+12325000+652500</f>
        <v>20227500</v>
      </c>
      <c r="L18" s="71">
        <f>3277.4+20066.26+14500+11123.29+506.51+1981.93</f>
        <v>51455.390000000007</v>
      </c>
      <c r="M18" s="71">
        <f>H18-K18</f>
        <v>1522500</v>
      </c>
      <c r="N18" s="113"/>
      <c r="O18" s="116"/>
      <c r="P18" s="107" t="s">
        <v>40</v>
      </c>
      <c r="Q18" s="74">
        <v>45930</v>
      </c>
      <c r="R18" s="3"/>
      <c r="S18" s="3"/>
      <c r="T18" s="3"/>
    </row>
    <row r="19" spans="1:20" ht="21" customHeight="1">
      <c r="A19" s="87"/>
      <c r="B19" s="90"/>
      <c r="C19" s="90"/>
      <c r="D19" s="93"/>
      <c r="E19" s="93"/>
      <c r="F19" s="27" t="s">
        <v>41</v>
      </c>
      <c r="G19" s="99"/>
      <c r="H19" s="72"/>
      <c r="I19" s="93"/>
      <c r="J19" s="105"/>
      <c r="K19" s="93"/>
      <c r="L19" s="72"/>
      <c r="M19" s="72"/>
      <c r="N19" s="114"/>
      <c r="O19" s="117"/>
      <c r="P19" s="108"/>
      <c r="Q19" s="75"/>
      <c r="R19" s="3"/>
      <c r="S19" s="3"/>
      <c r="T19" s="3"/>
    </row>
    <row r="20" spans="1:20" ht="21" customHeight="1">
      <c r="A20" s="87"/>
      <c r="B20" s="90"/>
      <c r="C20" s="90"/>
      <c r="D20" s="93"/>
      <c r="E20" s="93"/>
      <c r="F20" s="27" t="s">
        <v>42</v>
      </c>
      <c r="G20" s="99"/>
      <c r="H20" s="72"/>
      <c r="I20" s="93"/>
      <c r="J20" s="105"/>
      <c r="K20" s="93"/>
      <c r="L20" s="72"/>
      <c r="M20" s="72"/>
      <c r="N20" s="114"/>
      <c r="O20" s="117"/>
      <c r="P20" s="108"/>
      <c r="Q20" s="75"/>
      <c r="R20" s="3"/>
      <c r="S20" s="3"/>
      <c r="T20" s="3"/>
    </row>
    <row r="21" spans="1:20" ht="25.5" customHeight="1">
      <c r="A21" s="87"/>
      <c r="B21" s="90"/>
      <c r="C21" s="90"/>
      <c r="D21" s="93"/>
      <c r="E21" s="93"/>
      <c r="F21" s="27" t="s">
        <v>43</v>
      </c>
      <c r="G21" s="99"/>
      <c r="H21" s="72"/>
      <c r="I21" s="93"/>
      <c r="J21" s="105"/>
      <c r="K21" s="93"/>
      <c r="L21" s="72"/>
      <c r="M21" s="72"/>
      <c r="N21" s="114"/>
      <c r="O21" s="117"/>
      <c r="P21" s="108"/>
      <c r="Q21" s="75"/>
      <c r="R21" s="3"/>
      <c r="S21" s="3"/>
      <c r="T21" s="3"/>
    </row>
    <row r="22" spans="1:20" ht="25.5" customHeight="1">
      <c r="A22" s="87"/>
      <c r="B22" s="90"/>
      <c r="C22" s="90"/>
      <c r="D22" s="93"/>
      <c r="E22" s="93"/>
      <c r="F22" s="27" t="s">
        <v>44</v>
      </c>
      <c r="G22" s="99"/>
      <c r="H22" s="72"/>
      <c r="I22" s="93"/>
      <c r="J22" s="105"/>
      <c r="K22" s="93"/>
      <c r="L22" s="72"/>
      <c r="M22" s="72"/>
      <c r="N22" s="114"/>
      <c r="O22" s="117"/>
      <c r="P22" s="108"/>
      <c r="Q22" s="75"/>
      <c r="R22" s="3"/>
      <c r="S22" s="3"/>
      <c r="T22" s="3"/>
    </row>
    <row r="23" spans="1:20" ht="21.75" customHeight="1">
      <c r="A23" s="88"/>
      <c r="B23" s="91"/>
      <c r="C23" s="91"/>
      <c r="D23" s="94"/>
      <c r="E23" s="94"/>
      <c r="F23" s="27" t="s">
        <v>45</v>
      </c>
      <c r="G23" s="100"/>
      <c r="H23" s="73"/>
      <c r="I23" s="94"/>
      <c r="J23" s="106"/>
      <c r="K23" s="94"/>
      <c r="L23" s="73"/>
      <c r="M23" s="73"/>
      <c r="N23" s="115"/>
      <c r="O23" s="118"/>
      <c r="P23" s="109"/>
      <c r="Q23" s="76"/>
      <c r="R23" s="3"/>
      <c r="S23" s="3"/>
      <c r="T23" s="3"/>
    </row>
    <row r="24" spans="1:20" ht="21.75" customHeight="1">
      <c r="A24" s="86" t="s">
        <v>46</v>
      </c>
      <c r="B24" s="89" t="s">
        <v>31</v>
      </c>
      <c r="C24" s="89" t="s">
        <v>47</v>
      </c>
      <c r="D24" s="71">
        <v>8700000</v>
      </c>
      <c r="E24" s="95">
        <v>0.1</v>
      </c>
      <c r="F24" s="27" t="s">
        <v>48</v>
      </c>
      <c r="G24" s="98">
        <v>44008</v>
      </c>
      <c r="H24" s="71">
        <v>8700000</v>
      </c>
      <c r="I24" s="110"/>
      <c r="J24" s="104"/>
      <c r="K24" s="104">
        <f>7395000+391500</f>
        <v>7786500</v>
      </c>
      <c r="L24" s="104">
        <f>4492.62+8700+7484.38+182.34+1233.14</f>
        <v>22092.48</v>
      </c>
      <c r="M24" s="104">
        <f>H24-K24</f>
        <v>913500</v>
      </c>
      <c r="N24" s="104"/>
      <c r="O24" s="104"/>
      <c r="P24" s="80" t="s">
        <v>49</v>
      </c>
      <c r="Q24" s="83">
        <v>45961</v>
      </c>
      <c r="R24" s="3"/>
      <c r="S24" s="3"/>
      <c r="T24" s="3"/>
    </row>
    <row r="25" spans="1:20" ht="21.75" customHeight="1">
      <c r="A25" s="87"/>
      <c r="B25" s="90"/>
      <c r="C25" s="90"/>
      <c r="D25" s="72"/>
      <c r="E25" s="96"/>
      <c r="F25" s="27" t="s">
        <v>50</v>
      </c>
      <c r="G25" s="99"/>
      <c r="H25" s="72"/>
      <c r="I25" s="111"/>
      <c r="J25" s="105"/>
      <c r="K25" s="105"/>
      <c r="L25" s="105"/>
      <c r="M25" s="105"/>
      <c r="N25" s="105"/>
      <c r="O25" s="105"/>
      <c r="P25" s="81"/>
      <c r="Q25" s="84"/>
      <c r="R25" s="3"/>
      <c r="S25" s="3"/>
      <c r="T25" s="3"/>
    </row>
    <row r="26" spans="1:20" ht="21.75" customHeight="1">
      <c r="A26" s="87"/>
      <c r="B26" s="90"/>
      <c r="C26" s="90"/>
      <c r="D26" s="72"/>
      <c r="E26" s="96"/>
      <c r="F26" s="27" t="s">
        <v>51</v>
      </c>
      <c r="G26" s="99"/>
      <c r="H26" s="72"/>
      <c r="I26" s="111"/>
      <c r="J26" s="105"/>
      <c r="K26" s="105"/>
      <c r="L26" s="105"/>
      <c r="M26" s="105"/>
      <c r="N26" s="105"/>
      <c r="O26" s="105"/>
      <c r="P26" s="81"/>
      <c r="Q26" s="84"/>
      <c r="R26" s="3"/>
      <c r="S26" s="3"/>
      <c r="T26" s="3"/>
    </row>
    <row r="27" spans="1:20" ht="21" customHeight="1">
      <c r="A27" s="88"/>
      <c r="B27" s="91"/>
      <c r="C27" s="91"/>
      <c r="D27" s="73"/>
      <c r="E27" s="97"/>
      <c r="F27" s="27" t="s">
        <v>52</v>
      </c>
      <c r="G27" s="100"/>
      <c r="H27" s="73"/>
      <c r="I27" s="112"/>
      <c r="J27" s="106"/>
      <c r="K27" s="106"/>
      <c r="L27" s="106"/>
      <c r="M27" s="106"/>
      <c r="N27" s="106"/>
      <c r="O27" s="106"/>
      <c r="P27" s="82"/>
      <c r="Q27" s="85">
        <v>44875</v>
      </c>
      <c r="R27" s="3"/>
      <c r="S27" s="3"/>
      <c r="T27" s="3"/>
    </row>
    <row r="28" spans="1:20" ht="24" customHeight="1">
      <c r="A28" s="86" t="s">
        <v>53</v>
      </c>
      <c r="B28" s="89" t="s">
        <v>31</v>
      </c>
      <c r="C28" s="89" t="s">
        <v>54</v>
      </c>
      <c r="D28" s="92">
        <v>28694000</v>
      </c>
      <c r="E28" s="95">
        <v>0.1</v>
      </c>
      <c r="F28" s="27" t="s">
        <v>55</v>
      </c>
      <c r="G28" s="98">
        <v>44110</v>
      </c>
      <c r="H28" s="71">
        <v>28694000</v>
      </c>
      <c r="I28" s="101"/>
      <c r="J28" s="71"/>
      <c r="K28" s="71">
        <f>24389900+1291230</f>
        <v>25681130</v>
      </c>
      <c r="L28" s="71">
        <f>6820.7+28694+24684.7+601.39+4067.08</f>
        <v>64867.869999999995</v>
      </c>
      <c r="M28" s="71">
        <f>H28-K28</f>
        <v>3012870</v>
      </c>
      <c r="N28" s="71"/>
      <c r="O28" s="71"/>
      <c r="P28" s="71" t="s">
        <v>49</v>
      </c>
      <c r="Q28" s="74">
        <v>45961</v>
      </c>
      <c r="R28" s="3"/>
      <c r="S28" s="3"/>
      <c r="T28" s="3"/>
    </row>
    <row r="29" spans="1:20" ht="21.75" customHeight="1">
      <c r="A29" s="87"/>
      <c r="B29" s="90"/>
      <c r="C29" s="90"/>
      <c r="D29" s="93"/>
      <c r="E29" s="96"/>
      <c r="F29" s="27" t="s">
        <v>48</v>
      </c>
      <c r="G29" s="99"/>
      <c r="H29" s="72"/>
      <c r="I29" s="102"/>
      <c r="J29" s="72"/>
      <c r="K29" s="72"/>
      <c r="L29" s="72"/>
      <c r="M29" s="72"/>
      <c r="N29" s="72"/>
      <c r="O29" s="72"/>
      <c r="P29" s="72"/>
      <c r="Q29" s="75"/>
      <c r="R29" s="3"/>
      <c r="S29" s="3"/>
      <c r="T29" s="3"/>
    </row>
    <row r="30" spans="1:20" ht="21" customHeight="1">
      <c r="A30" s="87"/>
      <c r="B30" s="90"/>
      <c r="C30" s="90"/>
      <c r="D30" s="93"/>
      <c r="E30" s="96"/>
      <c r="F30" s="27" t="s">
        <v>56</v>
      </c>
      <c r="G30" s="99"/>
      <c r="H30" s="72"/>
      <c r="I30" s="102"/>
      <c r="J30" s="72"/>
      <c r="K30" s="72"/>
      <c r="L30" s="72"/>
      <c r="M30" s="72"/>
      <c r="N30" s="72"/>
      <c r="O30" s="72"/>
      <c r="P30" s="72"/>
      <c r="Q30" s="75"/>
      <c r="R30" s="3"/>
      <c r="S30" s="3"/>
      <c r="T30" s="3"/>
    </row>
    <row r="31" spans="1:20" ht="24.75" customHeight="1">
      <c r="A31" s="87"/>
      <c r="B31" s="90"/>
      <c r="C31" s="90"/>
      <c r="D31" s="93"/>
      <c r="E31" s="96"/>
      <c r="F31" s="27" t="s">
        <v>57</v>
      </c>
      <c r="G31" s="99"/>
      <c r="H31" s="72"/>
      <c r="I31" s="102"/>
      <c r="J31" s="72"/>
      <c r="K31" s="72"/>
      <c r="L31" s="72"/>
      <c r="M31" s="72"/>
      <c r="N31" s="72"/>
      <c r="O31" s="72"/>
      <c r="P31" s="72"/>
      <c r="Q31" s="75"/>
      <c r="R31" s="3"/>
      <c r="S31" s="3"/>
      <c r="T31" s="3"/>
    </row>
    <row r="32" spans="1:20" ht="26.25" customHeight="1">
      <c r="A32" s="88"/>
      <c r="B32" s="91"/>
      <c r="C32" s="91"/>
      <c r="D32" s="94"/>
      <c r="E32" s="97"/>
      <c r="F32" s="27" t="s">
        <v>58</v>
      </c>
      <c r="G32" s="100"/>
      <c r="H32" s="73"/>
      <c r="I32" s="103"/>
      <c r="J32" s="73"/>
      <c r="K32" s="73"/>
      <c r="L32" s="73"/>
      <c r="M32" s="73"/>
      <c r="N32" s="73"/>
      <c r="O32" s="73"/>
      <c r="P32" s="73"/>
      <c r="Q32" s="76"/>
      <c r="R32" s="3"/>
      <c r="S32" s="3"/>
      <c r="T32" s="3"/>
    </row>
    <row r="33" spans="1:20" ht="46.5" customHeight="1">
      <c r="A33" s="28" t="s">
        <v>59</v>
      </c>
      <c r="B33" s="29" t="s">
        <v>31</v>
      </c>
      <c r="C33" s="30" t="s">
        <v>60</v>
      </c>
      <c r="D33" s="31">
        <v>50000000</v>
      </c>
      <c r="E33" s="32">
        <v>0.1</v>
      </c>
      <c r="F33" s="27">
        <v>45250</v>
      </c>
      <c r="G33" s="33">
        <v>44546</v>
      </c>
      <c r="H33" s="34">
        <v>50000000</v>
      </c>
      <c r="I33" s="34"/>
      <c r="J33" s="34"/>
      <c r="K33" s="34">
        <f>50000000</f>
        <v>50000000</v>
      </c>
      <c r="L33" s="34">
        <f>2191.78+50000+43013.7</f>
        <v>95205.48</v>
      </c>
      <c r="M33" s="34">
        <f>H33-K33</f>
        <v>0</v>
      </c>
      <c r="N33" s="35"/>
      <c r="O33" s="35"/>
      <c r="P33" s="35" t="s">
        <v>61</v>
      </c>
      <c r="Q33" s="36">
        <v>45240</v>
      </c>
      <c r="R33" s="3"/>
      <c r="S33" s="3"/>
      <c r="T33" s="3"/>
    </row>
    <row r="34" spans="1:20" ht="46.5" customHeight="1">
      <c r="A34" s="28" t="s">
        <v>62</v>
      </c>
      <c r="B34" s="29" t="s">
        <v>31</v>
      </c>
      <c r="C34" s="30" t="s">
        <v>63</v>
      </c>
      <c r="D34" s="31">
        <v>44000000</v>
      </c>
      <c r="E34" s="32">
        <v>0.1</v>
      </c>
      <c r="F34" s="27">
        <v>45637</v>
      </c>
      <c r="G34" s="33">
        <v>44897</v>
      </c>
      <c r="H34" s="34">
        <v>44000000</v>
      </c>
      <c r="I34" s="34"/>
      <c r="J34" s="34"/>
      <c r="K34" s="34"/>
      <c r="L34" s="34">
        <f>3616.44+44000</f>
        <v>47616.44</v>
      </c>
      <c r="M34" s="34">
        <v>44000000</v>
      </c>
      <c r="N34" s="35"/>
      <c r="O34" s="35"/>
      <c r="P34" s="35" t="s">
        <v>49</v>
      </c>
      <c r="Q34" s="37">
        <v>45637</v>
      </c>
      <c r="R34" s="3"/>
      <c r="S34" s="3"/>
      <c r="T34" s="3"/>
    </row>
    <row r="35" spans="1:20" ht="13.5" customHeight="1">
      <c r="A35" s="26"/>
      <c r="B35" s="25" t="s">
        <v>25</v>
      </c>
      <c r="C35" s="38"/>
      <c r="D35" s="39">
        <f>SUM(D15:D34)</f>
        <v>183144000</v>
      </c>
      <c r="E35" s="22" t="s">
        <v>26</v>
      </c>
      <c r="F35" s="22" t="s">
        <v>26</v>
      </c>
      <c r="G35" s="22"/>
      <c r="H35" s="39">
        <f t="shared" ref="H35:M35" si="0">SUM(H15:H34)</f>
        <v>183144000</v>
      </c>
      <c r="I35" s="39">
        <f t="shared" si="0"/>
        <v>0</v>
      </c>
      <c r="J35" s="39">
        <f t="shared" si="0"/>
        <v>0</v>
      </c>
      <c r="K35" s="39">
        <f t="shared" si="0"/>
        <v>133695130</v>
      </c>
      <c r="L35" s="39">
        <f t="shared" si="0"/>
        <v>372019.38</v>
      </c>
      <c r="M35" s="39">
        <f t="shared" si="0"/>
        <v>49448870</v>
      </c>
      <c r="N35" s="23"/>
      <c r="O35" s="40"/>
      <c r="P35" s="22" t="s">
        <v>26</v>
      </c>
      <c r="Q35" s="22" t="s">
        <v>26</v>
      </c>
      <c r="R35" s="3"/>
      <c r="S35" s="3"/>
      <c r="T35" s="3"/>
    </row>
    <row r="36" spans="1:20" ht="17.25" customHeight="1">
      <c r="A36" s="77" t="s">
        <v>64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  <c r="R36" s="3"/>
      <c r="S36" s="3"/>
      <c r="T36" s="3"/>
    </row>
    <row r="37" spans="1:20" ht="33" customHeight="1">
      <c r="A37" s="38" t="s">
        <v>65</v>
      </c>
      <c r="B37" s="38" t="s">
        <v>66</v>
      </c>
      <c r="C37" s="41" t="s">
        <v>67</v>
      </c>
      <c r="D37" s="41">
        <v>44559900</v>
      </c>
      <c r="E37" s="42">
        <v>12.5</v>
      </c>
      <c r="F37" s="43">
        <v>45657</v>
      </c>
      <c r="G37" s="44">
        <v>44916</v>
      </c>
      <c r="H37" s="45">
        <v>44559900</v>
      </c>
      <c r="I37" s="45"/>
      <c r="J37" s="45"/>
      <c r="K37" s="41"/>
      <c r="L37" s="45">
        <f>152602.4+473067.43+427286.71+473067.43+457807.19+473067.43+457807.19+473067.43+473067.43+457807.19+473067.43+457807.19+473067.43</f>
        <v>5722589.8799999999</v>
      </c>
      <c r="M37" s="41">
        <f>H37</f>
        <v>44559900</v>
      </c>
      <c r="N37" s="41"/>
      <c r="O37" s="41"/>
      <c r="P37" s="46" t="s">
        <v>68</v>
      </c>
      <c r="Q37" s="43">
        <v>45657</v>
      </c>
      <c r="R37" s="3"/>
      <c r="S37" s="3"/>
      <c r="T37" s="3"/>
    </row>
    <row r="38" spans="1:20" ht="41.25" customHeight="1">
      <c r="A38" s="38" t="s">
        <v>69</v>
      </c>
      <c r="B38" s="38" t="s">
        <v>66</v>
      </c>
      <c r="C38" s="41" t="s">
        <v>70</v>
      </c>
      <c r="D38" s="41">
        <v>82935230</v>
      </c>
      <c r="E38" s="42">
        <v>16.378</v>
      </c>
      <c r="F38" s="43">
        <v>45971</v>
      </c>
      <c r="G38" s="44">
        <v>45267</v>
      </c>
      <c r="H38" s="45">
        <v>82935230</v>
      </c>
      <c r="I38" s="45"/>
      <c r="J38" s="45">
        <f>893137.44</f>
        <v>893137.44</v>
      </c>
      <c r="K38" s="41"/>
      <c r="L38" s="45">
        <f>893137.44</f>
        <v>893137.44</v>
      </c>
      <c r="M38" s="41">
        <f>H38</f>
        <v>82935230</v>
      </c>
      <c r="N38" s="41"/>
      <c r="O38" s="41"/>
      <c r="P38" s="46" t="s">
        <v>68</v>
      </c>
      <c r="Q38" s="43">
        <v>45971</v>
      </c>
      <c r="R38" s="3"/>
      <c r="S38" s="3"/>
      <c r="T38" s="3"/>
    </row>
    <row r="39" spans="1:20" ht="37.5" customHeight="1">
      <c r="A39" s="38" t="s">
        <v>71</v>
      </c>
      <c r="B39" s="38" t="s">
        <v>66</v>
      </c>
      <c r="C39" s="41" t="s">
        <v>72</v>
      </c>
      <c r="D39" s="41">
        <v>80000000</v>
      </c>
      <c r="E39" s="42">
        <v>16.378</v>
      </c>
      <c r="F39" s="43">
        <v>45971</v>
      </c>
      <c r="G39" s="44">
        <v>45267</v>
      </c>
      <c r="H39" s="45">
        <v>80000000</v>
      </c>
      <c r="I39" s="45"/>
      <c r="J39" s="45">
        <v>861527.67</v>
      </c>
      <c r="K39" s="41"/>
      <c r="L39" s="45">
        <v>861527.67</v>
      </c>
      <c r="M39" s="41">
        <f>H39</f>
        <v>80000000</v>
      </c>
      <c r="N39" s="41"/>
      <c r="O39" s="41"/>
      <c r="P39" s="46" t="s">
        <v>68</v>
      </c>
      <c r="Q39" s="43">
        <v>45971</v>
      </c>
      <c r="R39" s="3"/>
      <c r="S39" s="3"/>
      <c r="T39" s="3"/>
    </row>
    <row r="40" spans="1:20" ht="17.25" customHeight="1">
      <c r="A40" s="26"/>
      <c r="B40" s="25" t="s">
        <v>25</v>
      </c>
      <c r="C40" s="22" t="s">
        <v>26</v>
      </c>
      <c r="D40" s="47">
        <f>SUM(D37:D39)</f>
        <v>207495130</v>
      </c>
      <c r="E40" s="22" t="s">
        <v>26</v>
      </c>
      <c r="F40" s="22" t="s">
        <v>26</v>
      </c>
      <c r="G40" s="22"/>
      <c r="H40" s="47">
        <f t="shared" ref="H40:M40" si="1">SUM(H37:H39)</f>
        <v>207495130</v>
      </c>
      <c r="I40" s="47">
        <f t="shared" si="1"/>
        <v>0</v>
      </c>
      <c r="J40" s="47">
        <f t="shared" si="1"/>
        <v>1754665.1099999999</v>
      </c>
      <c r="K40" s="47">
        <f t="shared" si="1"/>
        <v>0</v>
      </c>
      <c r="L40" s="47">
        <f t="shared" si="1"/>
        <v>7477254.9900000002</v>
      </c>
      <c r="M40" s="47">
        <f t="shared" si="1"/>
        <v>207495130</v>
      </c>
      <c r="N40" s="47"/>
      <c r="O40" s="47"/>
      <c r="P40" s="22" t="s">
        <v>26</v>
      </c>
      <c r="Q40" s="22" t="s">
        <v>26</v>
      </c>
      <c r="R40" s="3"/>
      <c r="S40" s="3"/>
      <c r="T40" s="3"/>
    </row>
    <row r="41" spans="1:20" ht="17.25" customHeight="1">
      <c r="A41" s="77" t="s">
        <v>73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  <c r="R41" s="3"/>
      <c r="S41" s="3"/>
      <c r="T41" s="3"/>
    </row>
    <row r="42" spans="1:20" ht="13.5" customHeight="1">
      <c r="A42" s="48" t="s">
        <v>74</v>
      </c>
      <c r="B42" s="49"/>
      <c r="C42" s="50"/>
      <c r="D42" s="51"/>
      <c r="E42" s="20"/>
      <c r="F42" s="52"/>
      <c r="G42" s="53"/>
      <c r="H42" s="54"/>
      <c r="I42" s="54"/>
      <c r="J42" s="55"/>
      <c r="K42" s="54"/>
      <c r="L42" s="55"/>
      <c r="M42" s="56"/>
      <c r="N42" s="55"/>
      <c r="O42" s="55"/>
      <c r="P42" s="57"/>
      <c r="Q42" s="52"/>
      <c r="R42" s="3"/>
      <c r="S42" s="3"/>
      <c r="T42" s="3"/>
    </row>
    <row r="43" spans="1:20" ht="15.75" customHeight="1">
      <c r="A43" s="48"/>
      <c r="B43" s="58" t="s">
        <v>25</v>
      </c>
      <c r="C43" s="22" t="s">
        <v>26</v>
      </c>
      <c r="D43" s="39">
        <f>SUM(D42:D42)</f>
        <v>0</v>
      </c>
      <c r="E43" s="22" t="s">
        <v>26</v>
      </c>
      <c r="F43" s="22" t="s">
        <v>26</v>
      </c>
      <c r="G43" s="22"/>
      <c r="H43" s="39">
        <f t="shared" ref="H43:O43" si="2">SUM(H42:H42)</f>
        <v>0</v>
      </c>
      <c r="I43" s="39">
        <f t="shared" si="2"/>
        <v>0</v>
      </c>
      <c r="J43" s="39">
        <f t="shared" si="2"/>
        <v>0</v>
      </c>
      <c r="K43" s="39">
        <f t="shared" si="2"/>
        <v>0</v>
      </c>
      <c r="L43" s="39">
        <f t="shared" si="2"/>
        <v>0</v>
      </c>
      <c r="M43" s="39">
        <f t="shared" si="2"/>
        <v>0</v>
      </c>
      <c r="N43" s="39">
        <f t="shared" si="2"/>
        <v>0</v>
      </c>
      <c r="O43" s="39">
        <f t="shared" si="2"/>
        <v>0</v>
      </c>
      <c r="P43" s="22" t="s">
        <v>26</v>
      </c>
      <c r="Q43" s="22" t="s">
        <v>26</v>
      </c>
      <c r="R43" s="3"/>
      <c r="S43" s="3"/>
      <c r="T43" s="3"/>
    </row>
    <row r="44" spans="1:20" ht="18" customHeight="1">
      <c r="A44" s="59"/>
      <c r="B44" s="60" t="s">
        <v>75</v>
      </c>
      <c r="C44" s="22" t="s">
        <v>26</v>
      </c>
      <c r="D44" s="39">
        <f>D43+D35+D40</f>
        <v>390639130</v>
      </c>
      <c r="E44" s="22" t="s">
        <v>26</v>
      </c>
      <c r="F44" s="22" t="s">
        <v>26</v>
      </c>
      <c r="G44" s="22"/>
      <c r="H44" s="39">
        <f t="shared" ref="H44:O44" si="3">H43+H35+H40</f>
        <v>390639130</v>
      </c>
      <c r="I44" s="39">
        <f t="shared" si="3"/>
        <v>0</v>
      </c>
      <c r="J44" s="39">
        <f t="shared" si="3"/>
        <v>1754665.1099999999</v>
      </c>
      <c r="K44" s="39">
        <f t="shared" si="3"/>
        <v>133695130</v>
      </c>
      <c r="L44" s="39">
        <f t="shared" si="3"/>
        <v>7849274.3700000001</v>
      </c>
      <c r="M44" s="39">
        <f t="shared" si="3"/>
        <v>256944000</v>
      </c>
      <c r="N44" s="39">
        <f t="shared" si="3"/>
        <v>0</v>
      </c>
      <c r="O44" s="39">
        <f t="shared" si="3"/>
        <v>0</v>
      </c>
      <c r="P44" s="22" t="s">
        <v>26</v>
      </c>
      <c r="Q44" s="22" t="s">
        <v>26</v>
      </c>
      <c r="R44" s="3"/>
      <c r="S44" s="3"/>
      <c r="T44" s="3"/>
    </row>
    <row r="45" spans="1:20" ht="18" customHeight="1">
      <c r="A45" s="14"/>
      <c r="B45" s="61"/>
      <c r="C45" s="62"/>
      <c r="D45" s="63"/>
      <c r="E45" s="62"/>
      <c r="F45" s="62"/>
      <c r="G45" s="62"/>
      <c r="H45" s="63"/>
      <c r="I45" s="63"/>
      <c r="J45" s="63"/>
      <c r="K45" s="63"/>
      <c r="L45" s="63"/>
      <c r="M45" s="63"/>
      <c r="N45" s="63"/>
      <c r="O45" s="63"/>
      <c r="P45" s="62"/>
      <c r="Q45" s="62"/>
      <c r="R45" s="3"/>
      <c r="S45" s="3"/>
      <c r="T45" s="3"/>
    </row>
    <row r="46" spans="1:20" ht="19.5" customHeight="1">
      <c r="A46" s="5"/>
      <c r="B46" s="5"/>
      <c r="C46" s="64"/>
      <c r="D46" s="65"/>
      <c r="E46" s="65"/>
      <c r="F46" s="65"/>
      <c r="G46" s="5"/>
      <c r="H46" s="5"/>
      <c r="I46" s="65"/>
      <c r="J46" s="66"/>
      <c r="K46" s="5"/>
      <c r="L46" s="66"/>
      <c r="M46" s="67"/>
      <c r="N46" s="65"/>
      <c r="O46" s="65"/>
      <c r="P46" s="65"/>
      <c r="Q46" s="65"/>
      <c r="R46" s="3"/>
      <c r="S46" s="3"/>
      <c r="T46" s="3"/>
    </row>
    <row r="47" spans="1:20" ht="25.5" customHeight="1">
      <c r="A47" s="68"/>
      <c r="B47" s="6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1.75" customHeight="1"/>
    <row r="49" spans="2:10" ht="30" customHeight="1">
      <c r="J49" s="69"/>
    </row>
    <row r="50" spans="2:10" ht="40.5" customHeight="1"/>
    <row r="54" spans="2:10">
      <c r="B54" s="70"/>
    </row>
  </sheetData>
  <mergeCells count="83">
    <mergeCell ref="A8:Q8"/>
    <mergeCell ref="F3:I3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O6"/>
    <mergeCell ref="P5:P6"/>
    <mergeCell ref="Q5:Q6"/>
    <mergeCell ref="A11:Q11"/>
    <mergeCell ref="A14:Q14"/>
    <mergeCell ref="A15:A17"/>
    <mergeCell ref="B15:B17"/>
    <mergeCell ref="C15:C17"/>
    <mergeCell ref="D15:D17"/>
    <mergeCell ref="E15:E17"/>
    <mergeCell ref="G15:G17"/>
    <mergeCell ref="H15:H17"/>
    <mergeCell ref="I15:I17"/>
    <mergeCell ref="P15:P17"/>
    <mergeCell ref="Q15:Q17"/>
    <mergeCell ref="A18:A23"/>
    <mergeCell ref="B18:B23"/>
    <mergeCell ref="C18:C23"/>
    <mergeCell ref="D18:D23"/>
    <mergeCell ref="E18:E23"/>
    <mergeCell ref="G18:G23"/>
    <mergeCell ref="H18:H23"/>
    <mergeCell ref="I18:I23"/>
    <mergeCell ref="J15:J17"/>
    <mergeCell ref="K15:K17"/>
    <mergeCell ref="L15:L17"/>
    <mergeCell ref="M15:M17"/>
    <mergeCell ref="N15:N17"/>
    <mergeCell ref="O15:O17"/>
    <mergeCell ref="P18:P23"/>
    <mergeCell ref="Q18:Q23"/>
    <mergeCell ref="A24:A27"/>
    <mergeCell ref="B24:B27"/>
    <mergeCell ref="C24:C27"/>
    <mergeCell ref="D24:D27"/>
    <mergeCell ref="E24:E27"/>
    <mergeCell ref="G24:G27"/>
    <mergeCell ref="H24:H27"/>
    <mergeCell ref="I24:I27"/>
    <mergeCell ref="J18:J23"/>
    <mergeCell ref="K18:K23"/>
    <mergeCell ref="L18:L23"/>
    <mergeCell ref="M18:M23"/>
    <mergeCell ref="N18:N23"/>
    <mergeCell ref="O18:O23"/>
    <mergeCell ref="P24:P27"/>
    <mergeCell ref="Q24:Q27"/>
    <mergeCell ref="A28:A32"/>
    <mergeCell ref="B28:B32"/>
    <mergeCell ref="C28:C32"/>
    <mergeCell ref="D28:D32"/>
    <mergeCell ref="E28:E32"/>
    <mergeCell ref="G28:G32"/>
    <mergeCell ref="H28:H32"/>
    <mergeCell ref="I28:I32"/>
    <mergeCell ref="J24:J27"/>
    <mergeCell ref="K24:K27"/>
    <mergeCell ref="L24:L27"/>
    <mergeCell ref="M24:M27"/>
    <mergeCell ref="N24:N27"/>
    <mergeCell ref="O24:O27"/>
    <mergeCell ref="P28:P32"/>
    <mergeCell ref="Q28:Q32"/>
    <mergeCell ref="A36:Q36"/>
    <mergeCell ref="A41:Q41"/>
    <mergeCell ref="J28:J32"/>
    <mergeCell ref="K28:K32"/>
    <mergeCell ref="L28:L32"/>
    <mergeCell ref="M28:M32"/>
    <mergeCell ref="N28:N32"/>
    <mergeCell ref="O28:O32"/>
  </mergeCells>
  <printOptions horizontalCentered="1"/>
  <pageMargins left="0.19685039370078741" right="0.19685039370078741" top="7.874015748031496E-2" bottom="0" header="0.51181102362204722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Прил.на 01.02.24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PonomarevaOV</dc:creator>
  <cp:lastModifiedBy>PonomarevaOV</cp:lastModifiedBy>
  <dcterms:created xsi:type="dcterms:W3CDTF">2024-02-19T09:58:43Z</dcterms:created>
  <dcterms:modified xsi:type="dcterms:W3CDTF">2024-02-19T09:59:48Z</dcterms:modified>
</cp:coreProperties>
</file>