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доходы" sheetId="1" r:id="rId1"/>
    <sheet name="расходы" sheetId="2" r:id="rId2"/>
  </sheets>
  <definedNames>
    <definedName name="_xlnm.Print_Titles" localSheetId="0">'доходы'!$5:$5</definedName>
  </definedNames>
  <calcPr fullCalcOnLoad="1"/>
</workbook>
</file>

<file path=xl/sharedStrings.xml><?xml version="1.0" encoding="utf-8"?>
<sst xmlns="http://schemas.openxmlformats.org/spreadsheetml/2006/main" count="433" uniqueCount="419">
  <si>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</si>
  <si>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Доходы, поступающие в порядке возмещения расходов, понесенных в связи с эксплуатацией имущества городских округов</t>
  </si>
  <si>
    <t>Субвенции бюджетам городских округов на государственную регистрацию актов гражданского состояния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</si>
  <si>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</si>
  <si>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</si>
  <si>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</si>
  <si>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</si>
  <si>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городских округов на выравнивание бюджетной обеспеченнности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</si>
  <si>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</si>
  <si>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доходы от компенсации затрат бюджетов городских округов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</si>
  <si>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</si>
  <si>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</si>
  <si>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</si>
  <si>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</si>
  <si>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</si>
  <si>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</si>
  <si>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</si>
  <si>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физичесих лиц, обладающих земельным участком, расположенным в границах городских округов</t>
  </si>
  <si>
    <t>000 1 13 00000 00 0000 000</t>
  </si>
  <si>
    <t>Доходы от компенсации затрат государства</t>
  </si>
  <si>
    <t>000 1 13 02000 00 0000 130</t>
  </si>
  <si>
    <t>000 1 13 02994 04 0000 130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</si>
  <si>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</si>
  <si>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</si>
  <si>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</si>
  <si>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</si>
  <si>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</si>
  <si>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</si>
  <si>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</si>
  <si>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</si>
  <si>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</si>
  <si>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</si>
  <si>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</si>
  <si>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</si>
  <si>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</si>
  <si>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</si>
  <si>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</si>
  <si>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</si>
  <si>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</si>
  <si>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</si>
  <si>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</si>
  <si>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</si>
  <si>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</si>
  <si>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</si>
  <si>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</si>
  <si>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</si>
  <si>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</si>
  <si>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</si>
  <si>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</si>
  <si>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</si>
  <si>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</si>
  <si>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</si>
  <si>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000 1 05 02000 02 0000 110</t>
  </si>
  <si>
    <t>Единый налог на вмененый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</si>
  <si>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</si>
  <si>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</si>
  <si>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</si>
  <si>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</si>
  <si>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</si>
  <si>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</si>
  <si>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</si>
  <si>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</si>
  <si>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</si>
  <si>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</si>
  <si>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</si>
  <si>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</si>
  <si>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</si>
  <si>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</si>
  <si>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</si>
  <si>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</si>
  <si>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</si>
  <si>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</si>
  <si>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</si>
  <si>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</si>
  <si>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</si>
  <si>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</si>
  <si>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</si>
  <si>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</si>
  <si>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</si>
  <si>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</si>
  <si>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</si>
  <si>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</si>
  <si>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</si>
  <si>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</si>
  <si>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</si>
  <si>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</si>
  <si>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</si>
  <si>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</si>
  <si>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</si>
  <si>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</si>
  <si>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</si>
  <si>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</si>
  <si>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</si>
  <si>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</si>
  <si>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</si>
  <si>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</si>
  <si>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</si>
  <si>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</si>
  <si>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</si>
  <si>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</si>
  <si>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</si>
  <si>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</si>
  <si>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</si>
  <si>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</si>
  <si>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</si>
  <si>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</si>
  <si>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</si>
  <si>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</si>
  <si>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</si>
  <si>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</si>
  <si>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</si>
  <si>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</si>
  <si>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</si>
  <si>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</si>
  <si>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</si>
  <si>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</si>
  <si>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</si>
  <si>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</si>
  <si>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</si>
  <si>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</si>
  <si>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000 1 16 00000 00 0000 000</t>
  </si>
  <si>
    <t>Штрафы, санкции, возмещение ущерба</t>
  </si>
  <si>
    <t>Дотации бюджетам городских округов на поддержку мер по обеспечению сбалансированности бюджета</t>
  </si>
  <si>
    <t>Дотации бюджетам на поддержку мер по обеспечению сбалансированности бюджетов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</si>
  <si>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</si>
  <si>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</si>
  <si>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</si>
  <si>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</si>
  <si>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</si>
  <si>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</si>
  <si>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</si>
  <si>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</si>
  <si>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</si>
  <si>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</si>
  <si>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ИТОГО ДОХОДОВ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</si>
  <si>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</si>
  <si>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</si>
  <si>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</si>
  <si>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</si>
  <si>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</si>
  <si>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</si>
  <si>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</si>
  <si>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</si>
  <si>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Изменения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</si>
  <si>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</si>
  <si>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</si>
  <si>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</si>
  <si>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</si>
  <si>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</si>
  <si>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</si>
  <si>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</si>
  <si>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</si>
  <si>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000 2 02 15010 04 0000 151</t>
  </si>
  <si>
    <t>000 2 02 15010 00 0000 151</t>
  </si>
  <si>
    <t>000 2 02 15002 04 0000 151</t>
  </si>
  <si>
    <t>000 2 02 15002 00 0000 151</t>
  </si>
  <si>
    <t>000 2 02 15001 04 0000 151</t>
  </si>
  <si>
    <t>000 2 02 15001 00 0000 151</t>
  </si>
  <si>
    <t>000 2 02 10000 00 0000 151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</si>
  <si>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</si>
  <si>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</si>
  <si>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</t>
  </si>
  <si>
    <t>000 1 13 01990 00 0000 130</t>
  </si>
  <si>
    <t xml:space="preserve">Доходы от оказания платных услуг (работ) </t>
  </si>
  <si>
    <t>000 1 13 01000 00 0000 130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</si>
  <si>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</si>
  <si>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</si>
  <si>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</si>
  <si>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</si>
  <si>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</si>
  <si>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000 1 12 01041 01 0000 120</t>
  </si>
  <si>
    <t>Плата за размещение отходов производства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</si>
  <si>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</si>
  <si>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</si>
  <si>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</si>
  <si>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/>
  </si>
  <si>
    <t>Наименование</t>
  </si>
  <si>
    <t>Раздел/ Подраздел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</si>
  <si>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</si>
  <si>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</si>
  <si>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</si>
  <si>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</si>
  <si>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</si>
  <si>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</si>
  <si>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</si>
  <si>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</si>
  <si>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</si>
  <si>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</si>
  <si>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Резервный фонды</t>
  </si>
  <si>
    <t>0111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</si>
  <si>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</si>
  <si>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</si>
  <si>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</si>
  <si>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</si>
  <si>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</si>
  <si>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</si>
  <si>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</si>
  <si>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</si>
  <si>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</si>
  <si>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</si>
  <si>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</si>
  <si>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</si>
  <si>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</si>
  <si>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</si>
  <si>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</si>
  <si>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</si>
  <si>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</si>
  <si>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</si>
  <si>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Связь и информатика</t>
  </si>
  <si>
    <t>0410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</si>
  <si>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</si>
  <si>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</si>
  <si>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</si>
  <si>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</si>
  <si>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</si>
  <si>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</si>
  <si>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</si>
  <si>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</si>
  <si>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</si>
  <si>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</si>
  <si>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</si>
  <si>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</si>
  <si>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</si>
  <si>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</si>
  <si>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</si>
  <si>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</si>
  <si>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</si>
  <si>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</si>
  <si>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</si>
  <si>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</si>
  <si>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</si>
  <si>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</si>
  <si>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</si>
  <si>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</si>
  <si>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</si>
  <si>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</si>
  <si>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</si>
  <si>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</si>
  <si>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</si>
  <si>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</si>
  <si>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</si>
  <si>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</si>
  <si>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</si>
  <si>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</si>
  <si>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</si>
  <si>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</si>
  <si>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</si>
  <si>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</si>
  <si>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</si>
  <si>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</si>
  <si>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ФИЗИЧЕСКАЯ КУЛЬТУРА И СПОРТ</t>
  </si>
  <si>
    <t>1100</t>
  </si>
  <si>
    <t xml:space="preserve">    Физическая культура
</t>
  </si>
  <si>
    <t>1101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</si>
  <si>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</si>
  <si>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</si>
  <si>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</si>
  <si>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</si>
  <si>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Обслуживание государственного и муниципального долга</t>
  </si>
  <si>
    <t>1300</t>
  </si>
  <si>
    <t xml:space="preserve">    Обслуживание внутреннего государственного и муниципального долга</t>
  </si>
  <si>
    <t>1301</t>
  </si>
  <si>
    <t>ВСЕГО</t>
  </si>
  <si>
    <t>Судебная система</t>
  </si>
  <si>
    <t>0105</t>
  </si>
  <si>
    <t>Плата за размещение твердых коммунальных отходов</t>
  </si>
  <si>
    <t>000 2 02 20000 00 0000 150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</si>
  <si>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</si>
  <si>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</si>
  <si>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</si>
  <si>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 городской среды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</si>
  <si>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</si>
  <si>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</si>
  <si>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000 2 02 29999 00 0000 150</t>
  </si>
  <si>
    <t>000 2 02 29999 04 0000 150</t>
  </si>
  <si>
    <t>000 2 02 30000 00 0000 150</t>
  </si>
  <si>
    <t>Субвенции бюджетам бюджетной системы Российской Федерации</t>
  </si>
  <si>
    <t>000 2 02 30027 00 0000 150</t>
  </si>
  <si>
    <t>000 2 02 30027 04 0000 150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</si>
  <si>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</si>
  <si>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</si>
  <si>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</si>
  <si>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</si>
  <si>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</si>
  <si>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</si>
  <si>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</si>
  <si>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</si>
  <si>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</si>
  <si>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    Другие вопросы в области социальной политики</t>
  </si>
  <si>
    <t>1006</t>
  </si>
  <si>
    <t>000 2 02 20041 00 0000 150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</si>
  <si>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</si>
  <si>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</si>
  <si>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</si>
  <si>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Утверждено РСД № 77 от 17.12.2019</t>
  </si>
  <si>
    <t>0001 03 02231 01 0000 110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</si>
  <si>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</si>
  <si>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0001 03 02241 01 0000 110</t>
  </si>
  <si>
    <t>0001 03 02251 01 0000 110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</si>
  <si>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</si>
  <si>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</si>
  <si>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000 1 12 01042 01 0000 120</t>
  </si>
  <si>
    <t>000 1 16 01000 01 0000 140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</si>
  <si>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</si>
  <si>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000 1 16 01050 01 0000 140</t>
  </si>
  <si>
    <t>000 1 16 01053 01 0000 140</t>
  </si>
  <si>
    <t>000 1 16 01060 01 0000 140</t>
  </si>
  <si>
    <t>000 1 16 01063 01 0000 140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</si>
  <si>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</si>
  <si>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</si>
  <si>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</si>
  <si>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</si>
  <si>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000 1 16 01120 01 0000 140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</si>
  <si>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
</t>
  </si>
  <si>
    <t>000 1 16 01123 01 0000 140</t>
  </si>
  <si>
    <t>000 1 16 01200 01 0000 140</t>
  </si>
  <si>
    <t>000 1 16 01203 01 0000 140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</si>
  <si>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</si>
  <si>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</si>
  <si>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</si>
  <si>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</si>
  <si>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</si>
  <si>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</si>
  <si>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</si>
  <si>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</si>
  <si>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</si>
  <si>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</si>
  <si>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</si>
  <si>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</si>
  <si>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</si>
  <si>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000 2 02 20077 00 0000 150</t>
  </si>
  <si>
    <t>000 2 02 20077 04 0000 150</t>
  </si>
  <si>
    <t>000 2 02 25169 00 0000 150</t>
  </si>
  <si>
    <t>000 2 02 25169 04 0000 150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</si>
  <si>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</si>
  <si>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</si>
  <si>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000 2 02 20216 00 0000 150</t>
  </si>
  <si>
    <t>000 2 02 20216 04 0000 150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</si>
  <si>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</si>
  <si>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</si>
  <si>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000 2 02 25304 00 0000 150</t>
  </si>
  <si>
    <t>000 2 02 25304 04 0000 150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</si>
  <si>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</si>
  <si>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</si>
  <si>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</si>
  <si>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</si>
  <si>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</si>
  <si>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</si>
  <si>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</si>
  <si>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</si>
  <si>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</si>
  <si>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</si>
  <si>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</si>
  <si>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</si>
  <si>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</si>
  <si>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</si>
  <si>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</si>
  <si>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</si>
  <si>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000 2 02 45303 00 0000 150</t>
  </si>
  <si>
    <t>000 2 02 45303 04 0000 150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</si>
  <si>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</si>
  <si>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</si>
  <si>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000 2 02 45453 04 0000 150</t>
  </si>
  <si>
    <t>000 2 02 45453 00 0000 150</t>
  </si>
  <si>
    <t>Межбюджетные трансферты, передаваемые бюджетам на создание виртуальных концертных залов</t>
  </si>
  <si>
    <t>Межбюджетные трансферты, передаваемые бюджетам городских округов на создание виртуальных концертных залов</t>
  </si>
  <si>
    <t>Утверждено РСД № 22 от 30.04.2020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</si>
  <si>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</si>
  <si>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</si>
  <si>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</si>
  <si>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</si>
  <si>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</si>
  <si>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</si>
  <si>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</si>
  <si>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</si>
  <si>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000 1 16 01090 01 0000 140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</si>
  <si>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</si>
  <si>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</si>
  <si>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</si>
  <si>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000 1 16 01140 01 0000 140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</si>
  <si>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</si>
  <si>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</si>
  <si>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</si>
  <si>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</si>
  <si>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</si>
  <si>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</si>
  <si>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</si>
  <si>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</si>
  <si>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</si>
  <si>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</si>
  <si>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</si>
  <si>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000 1 16 01180 01 0000 140</t>
  </si>
  <si>
    <t>000 1 16 01183 01 0000 140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</si>
  <si>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</si>
  <si>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</si>
  <si>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000 1 16 01190 01 0000 140</t>
  </si>
  <si>
    <t>000 1 16 01193 01 0000 140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</si>
  <si>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</si>
  <si>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</si>
  <si>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</si>
  <si>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</si>
  <si>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000 1 16 01330 01 0000 140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</si>
  <si>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</si>
  <si>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</si>
  <si>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</si>
  <si>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000 1 16 07010 00 0000 140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</si>
  <si>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</si>
  <si>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</si>
  <si>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</si>
  <si>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</si>
  <si>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</si>
  <si>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</si>
  <si>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</si>
  <si>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Утверждено РСД № 37 от 29.06.2020</t>
  </si>
  <si>
    <t>Утверждено РСД № 62 от 23.12.2020</t>
  </si>
  <si>
    <t>2020 год</t>
  </si>
  <si>
    <t>Сведения о внесенных в течение 2020 года изменениях в решение о бюджете</t>
  </si>
  <si>
    <t>Профессиональная подготовка, переподготовка и повышение квалификации</t>
  </si>
  <si>
    <t>0705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</si>
</sst>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0"/>
    </font>
    <font>
      <sz val="11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4" fillId="0" borderId="1">
      <alignment vertical="top" wrapText="1"/>
      <protection/>
    </xf>
    <xf numFmtId="0" fontId="35" fillId="0" borderId="1">
      <alignment vertical="top" wrapText="1"/>
      <protection/>
    </xf>
    <xf numFmtId="49" fontId="36" fillId="0" borderId="1">
      <alignment horizontal="center" vertical="top" shrinkToFit="1"/>
      <protection/>
    </xf>
    <xf numFmtId="4" fontId="35" fillId="16" borderId="1">
      <alignment horizontal="right" vertical="top" shrinkToFit="1"/>
      <protection/>
    </xf>
    <xf numFmtId="4" fontId="35" fillId="17" borderId="1">
      <alignment horizontal="right" vertical="top" shrinkToFit="1"/>
      <protection/>
    </xf>
    <xf numFmtId="4" fontId="34" fillId="17" borderId="1">
      <alignment horizontal="right" vertical="top" shrinkToFit="1"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7" borderId="2" applyNumberFormat="0" applyAlignment="0" applyProtection="0"/>
    <xf numFmtId="0" fontId="6" fillId="22" borderId="3" applyNumberFormat="0" applyAlignment="0" applyProtection="0"/>
    <xf numFmtId="0" fontId="7" fillId="22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0" fillId="26" borderId="0" xfId="0" applyFont="1" applyFill="1" applyAlignment="1">
      <alignment/>
    </xf>
    <xf numFmtId="0" fontId="20" fillId="26" borderId="11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left" vertical="center" wrapText="1"/>
    </xf>
    <xf numFmtId="0" fontId="20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vertical="center" wrapText="1"/>
    </xf>
    <xf numFmtId="0" fontId="23" fillId="26" borderId="11" xfId="0" applyFont="1" applyFill="1" applyBorder="1" applyAlignment="1">
      <alignment vertical="center" wrapText="1"/>
    </xf>
    <xf numFmtId="0" fontId="20" fillId="26" borderId="0" xfId="0" applyFont="1" applyFill="1" applyAlignment="1">
      <alignment horizontal="right"/>
    </xf>
    <xf numFmtId="0" fontId="21" fillId="26" borderId="11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vertical="center" wrapText="1"/>
    </xf>
    <xf numFmtId="0" fontId="22" fillId="26" borderId="11" xfId="0" applyFont="1" applyFill="1" applyBorder="1" applyAlignment="1">
      <alignment vertical="center"/>
    </xf>
    <xf numFmtId="0" fontId="21" fillId="26" borderId="11" xfId="0" applyFont="1" applyFill="1" applyBorder="1" applyAlignment="1">
      <alignment vertical="center"/>
    </xf>
    <xf numFmtId="0" fontId="23" fillId="26" borderId="11" xfId="0" applyFont="1" applyFill="1" applyBorder="1" applyAlignment="1">
      <alignment vertical="center"/>
    </xf>
    <xf numFmtId="0" fontId="23" fillId="26" borderId="11" xfId="0" applyFont="1" applyFill="1" applyBorder="1" applyAlignment="1">
      <alignment horizontal="justify" vertical="center" wrapText="1"/>
    </xf>
    <xf numFmtId="0" fontId="23" fillId="26" borderId="0" xfId="0" applyFont="1" applyFill="1" applyAlignment="1">
      <alignment/>
    </xf>
    <xf numFmtId="0" fontId="20" fillId="26" borderId="11" xfId="0" applyFont="1" applyFill="1" applyBorder="1" applyAlignment="1">
      <alignment horizontal="justify" vertical="center" wrapText="1"/>
    </xf>
    <xf numFmtId="49" fontId="20" fillId="26" borderId="11" xfId="0" applyNumberFormat="1" applyFont="1" applyFill="1" applyBorder="1" applyAlignment="1">
      <alignment vertical="center" wrapText="1"/>
    </xf>
    <xf numFmtId="0" fontId="22" fillId="26" borderId="11" xfId="0" applyFont="1" applyFill="1" applyBorder="1" applyAlignment="1">
      <alignment horizontal="justify" vertical="center" wrapText="1"/>
    </xf>
    <xf numFmtId="0" fontId="21" fillId="26" borderId="11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justify" vertical="center" wrapText="1"/>
    </xf>
    <xf numFmtId="2" fontId="23" fillId="26" borderId="11" xfId="0" applyNumberFormat="1" applyFont="1" applyFill="1" applyBorder="1" applyAlignment="1">
      <alignment horizontal="justify" vertical="center" wrapText="1"/>
    </xf>
    <xf numFmtId="2" fontId="20" fillId="26" borderId="11" xfId="0" applyNumberFormat="1" applyFont="1" applyFill="1" applyBorder="1" applyAlignment="1">
      <alignment horizontal="left" vertical="center" wrapText="1"/>
    </xf>
    <xf numFmtId="0" fontId="21" fillId="26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Alignment="1">
      <alignment vertical="top" wrapText="1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horizontal="left" wrapText="1"/>
    </xf>
    <xf numFmtId="0" fontId="37" fillId="0" borderId="0" xfId="0" applyFont="1" applyFill="1" applyBorder="1" applyAlignment="1">
      <alignment wrapText="1"/>
    </xf>
    <xf numFmtId="0" fontId="38" fillId="0" borderId="1" xfId="34" applyNumberFormat="1" applyFont="1" applyFill="1" applyAlignment="1" applyProtection="1">
      <alignment horizontal="right" vertical="top" wrapText="1"/>
      <protection/>
    </xf>
    <xf numFmtId="49" fontId="38" fillId="0" borderId="1" xfId="35" applyNumberFormat="1" applyFont="1" applyFill="1" applyProtection="1">
      <alignment horizontal="center" vertical="top" shrinkToFit="1"/>
      <protection/>
    </xf>
    <xf numFmtId="0" fontId="38" fillId="0" borderId="0" xfId="0" applyFont="1" applyFill="1" applyAlignment="1">
      <alignment vertical="top" wrapText="1"/>
    </xf>
    <xf numFmtId="0" fontId="37" fillId="0" borderId="1" xfId="34" applyNumberFormat="1" applyFont="1" applyFill="1" applyAlignment="1" applyProtection="1">
      <alignment horizontal="right" vertical="top" wrapText="1"/>
      <protection/>
    </xf>
    <xf numFmtId="49" fontId="37" fillId="0" borderId="1" xfId="35" applyNumberFormat="1" applyFont="1" applyFill="1" applyProtection="1">
      <alignment horizontal="center" vertical="top" shrinkToFit="1"/>
      <protection/>
    </xf>
    <xf numFmtId="0" fontId="21" fillId="0" borderId="0" xfId="0" applyFont="1" applyFill="1" applyAlignment="1">
      <alignment vertical="top" wrapText="1"/>
    </xf>
    <xf numFmtId="0" fontId="37" fillId="0" borderId="12" xfId="34" applyNumberFormat="1" applyFont="1" applyFill="1" applyBorder="1" applyAlignment="1" applyProtection="1">
      <alignment horizontal="right" vertical="top" wrapText="1"/>
      <protection/>
    </xf>
    <xf numFmtId="49" fontId="37" fillId="0" borderId="12" xfId="35" applyNumberFormat="1" applyFont="1" applyFill="1" applyBorder="1" applyProtection="1">
      <alignment horizontal="center" vertical="top" shrinkToFit="1"/>
      <protection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left" vertical="center" wrapText="1"/>
    </xf>
    <xf numFmtId="0" fontId="20" fillId="26" borderId="13" xfId="0" applyFont="1" applyFill="1" applyBorder="1" applyAlignment="1">
      <alignment horizontal="left" vertical="center" wrapText="1"/>
    </xf>
    <xf numFmtId="49" fontId="20" fillId="26" borderId="13" xfId="0" applyNumberFormat="1" applyFont="1" applyFill="1" applyBorder="1" applyAlignment="1">
      <alignment horizontal="left" vertical="center" wrapText="1"/>
    </xf>
    <xf numFmtId="49" fontId="23" fillId="26" borderId="13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3" fillId="0" borderId="0" xfId="0" applyFont="1" applyFill="1" applyAlignment="1">
      <alignment vertical="top" wrapText="1"/>
    </xf>
    <xf numFmtId="4" fontId="21" fillId="0" borderId="1" xfId="36" applyNumberFormat="1" applyFont="1" applyFill="1" applyProtection="1">
      <alignment horizontal="right" vertical="top" shrinkToFit="1"/>
      <protection/>
    </xf>
    <xf numFmtId="4" fontId="22" fillId="0" borderId="1" xfId="36" applyNumberFormat="1" applyFont="1" applyFill="1" applyProtection="1">
      <alignment horizontal="right" vertical="top" shrinkToFit="1"/>
      <protection/>
    </xf>
    <xf numFmtId="4" fontId="20" fillId="0" borderId="1" xfId="36" applyNumberFormat="1" applyFont="1" applyFill="1" applyProtection="1">
      <alignment horizontal="right" vertical="top" shrinkToFit="1"/>
      <protection/>
    </xf>
    <xf numFmtId="4" fontId="23" fillId="0" borderId="1" xfId="36" applyNumberFormat="1" applyFont="1" applyFill="1" applyProtection="1">
      <alignment horizontal="right" vertical="top" shrinkToFit="1"/>
      <protection/>
    </xf>
    <xf numFmtId="4" fontId="20" fillId="0" borderId="12" xfId="36" applyNumberFormat="1" applyFont="1" applyFill="1" applyBorder="1" applyProtection="1">
      <alignment horizontal="right" vertical="top" shrinkToFit="1"/>
      <protection/>
    </xf>
    <xf numFmtId="4" fontId="23" fillId="0" borderId="12" xfId="36" applyNumberFormat="1" applyFont="1" applyFill="1" applyBorder="1" applyProtection="1">
      <alignment horizontal="right" vertical="top" shrinkToFit="1"/>
      <protection/>
    </xf>
    <xf numFmtId="4" fontId="22" fillId="0" borderId="11" xfId="0" applyNumberFormat="1" applyFont="1" applyFill="1" applyBorder="1" applyAlignment="1">
      <alignment horizontal="right"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0" fontId="26" fillId="26" borderId="0" xfId="0" applyFont="1" applyFill="1" applyAlignment="1">
      <alignment horizontal="center"/>
    </xf>
    <xf numFmtId="4" fontId="21" fillId="26" borderId="11" xfId="0" applyNumberFormat="1" applyFont="1" applyFill="1" applyBorder="1" applyAlignment="1">
      <alignment horizontal="center" vertical="center"/>
    </xf>
    <xf numFmtId="4" fontId="22" fillId="26" borderId="11" xfId="0" applyNumberFormat="1" applyFont="1" applyFill="1" applyBorder="1" applyAlignment="1">
      <alignment horizontal="center" vertical="center"/>
    </xf>
    <xf numFmtId="4" fontId="23" fillId="26" borderId="11" xfId="0" applyNumberFormat="1" applyFont="1" applyFill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0" fillId="26" borderId="0" xfId="0" applyNumberFormat="1" applyFont="1" applyFill="1" applyAlignment="1">
      <alignment horizontal="center"/>
    </xf>
    <xf numFmtId="0" fontId="20" fillId="26" borderId="0" xfId="0" applyFont="1" applyFill="1" applyAlignment="1">
      <alignment horizontal="center"/>
    </xf>
    <xf numFmtId="4" fontId="20" fillId="0" borderId="11" xfId="0" applyNumberFormat="1" applyFont="1" applyFill="1" applyBorder="1" applyAlignment="1">
      <alignment horizontal="center" vertical="center"/>
    </xf>
    <xf numFmtId="4" fontId="23" fillId="26" borderId="11" xfId="0" applyNumberFormat="1" applyFont="1" applyFill="1" applyBorder="1" applyAlignment="1">
      <alignment horizontal="center" vertical="center" wrapText="1"/>
    </xf>
    <xf numFmtId="4" fontId="20" fillId="26" borderId="11" xfId="0" applyNumberFormat="1" applyFont="1" applyFill="1" applyBorder="1" applyAlignment="1">
      <alignment horizontal="center" vertical="center" wrapText="1"/>
    </xf>
    <xf numFmtId="0" fontId="23" fillId="26" borderId="13" xfId="59" applyFont="1" applyFill="1" applyBorder="1" applyAlignment="1">
      <alignment horizontal="left" vertical="center" wrapText="1"/>
      <protection/>
    </xf>
    <xf numFmtId="0" fontId="20" fillId="26" borderId="13" xfId="59" applyFont="1" applyFill="1" applyBorder="1" applyAlignment="1">
      <alignment horizontal="left" vertical="center" wrapText="1"/>
      <protection/>
    </xf>
    <xf numFmtId="49" fontId="23" fillId="26" borderId="13" xfId="59" applyNumberFormat="1" applyFont="1" applyFill="1" applyBorder="1" applyAlignment="1">
      <alignment horizontal="left" vertical="center" wrapText="1"/>
      <protection/>
    </xf>
    <xf numFmtId="49" fontId="20" fillId="26" borderId="13" xfId="59" applyNumberFormat="1" applyFont="1" applyFill="1" applyBorder="1" applyAlignment="1">
      <alignment horizontal="left" vertical="center" wrapText="1"/>
      <protection/>
    </xf>
    <xf numFmtId="0" fontId="23" fillId="0" borderId="11" xfId="59" applyFont="1" applyFill="1" applyBorder="1" applyAlignment="1">
      <alignment vertical="center" wrapText="1"/>
      <protection/>
    </xf>
    <xf numFmtId="0" fontId="20" fillId="0" borderId="11" xfId="59" applyFont="1" applyFill="1" applyBorder="1" applyAlignment="1">
      <alignment vertical="center" wrapText="1"/>
      <protection/>
    </xf>
    <xf numFmtId="0" fontId="23" fillId="0" borderId="11" xfId="59" applyFont="1" applyFill="1" applyBorder="1" applyAlignment="1">
      <alignment horizontal="left" vertical="center" wrapText="1"/>
      <protection/>
    </xf>
    <xf numFmtId="0" fontId="20" fillId="0" borderId="11" xfId="59" applyFont="1" applyFill="1" applyBorder="1" applyAlignment="1">
      <alignment horizontal="left" vertical="center" wrapText="1"/>
      <protection/>
    </xf>
    <xf numFmtId="4" fontId="25" fillId="26" borderId="0" xfId="0" applyNumberFormat="1" applyFont="1" applyFill="1" applyAlignment="1">
      <alignment/>
    </xf>
    <xf numFmtId="4" fontId="20" fillId="0" borderId="0" xfId="0" applyNumberFormat="1" applyFont="1" applyFill="1" applyAlignment="1">
      <alignment horizontal="right" wrapText="1"/>
    </xf>
    <xf numFmtId="4" fontId="23" fillId="0" borderId="0" xfId="0" applyNumberFormat="1" applyFont="1" applyFill="1" applyAlignment="1">
      <alignment vertical="top" wrapText="1"/>
    </xf>
    <xf numFmtId="49" fontId="21" fillId="26" borderId="0" xfId="0" applyNumberFormat="1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/>
    </xf>
    <xf numFmtId="0" fontId="39" fillId="0" borderId="0" xfId="0" applyFont="1" applyFill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right" vertical="center" wrapText="1"/>
    </xf>
    <xf numFmtId="4" fontId="20" fillId="26" borderId="0" xfId="0" applyNumberFormat="1" applyFont="1" applyFill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35" xfId="35"/>
    <cellStyle name="xl36" xfId="36"/>
    <cellStyle name="xl41" xfId="37"/>
    <cellStyle name="xl64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6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24.00390625" style="1" customWidth="1"/>
    <col min="2" max="2" width="38.375" style="1" customWidth="1"/>
    <col min="3" max="3" width="15.25390625" style="71" customWidth="1"/>
    <col min="4" max="4" width="15.375" style="71" customWidth="1"/>
    <col min="5" max="5" width="15.625" style="71" customWidth="1"/>
    <col min="6" max="6" width="15.375" style="71" customWidth="1"/>
    <col min="7" max="7" width="15.625" style="71" customWidth="1"/>
    <col min="8" max="8" width="15.375" style="71" customWidth="1"/>
    <col min="9" max="9" width="15.625" style="71" customWidth="1"/>
    <col min="10" max="10" width="9.125" style="1" customWidth="1"/>
    <col min="11" max="11" width="11.375" style="1" bestFit="1" customWidth="1"/>
    <col min="12" max="16384" width="9.125" style="1" customWidth="1"/>
  </cols>
  <sheetData>
    <row r="1" ht="12.75">
      <c r="B1" s="9"/>
    </row>
    <row r="2" spans="2:9" ht="18.75">
      <c r="B2" s="84" t="s">
        <v>416</v>
      </c>
      <c r="C2" s="84"/>
      <c r="D2" s="84"/>
      <c r="E2" s="84"/>
      <c r="F2" s="1"/>
      <c r="G2" s="1"/>
      <c r="H2" s="1"/>
      <c r="I2" s="1"/>
    </row>
    <row r="3" spans="1:9" ht="12.75">
      <c r="A3" s="87"/>
      <c r="B3" s="87"/>
      <c r="C3" s="87"/>
      <c r="D3" s="72"/>
      <c r="E3" s="72"/>
      <c r="F3" s="72"/>
      <c r="G3" s="72"/>
      <c r="H3" s="72"/>
      <c r="I3" s="72"/>
    </row>
    <row r="4" spans="3:9" ht="12.75">
      <c r="C4" s="65"/>
      <c r="D4" s="65"/>
      <c r="E4" s="65"/>
      <c r="F4" s="65"/>
      <c r="G4" s="65"/>
      <c r="H4" s="65"/>
      <c r="I4" s="65"/>
    </row>
    <row r="5" spans="1:9" ht="38.25">
      <c r="A5" s="2" t="s">
        <v>22</v>
      </c>
      <c r="B5" s="4" t="s">
        <v>23</v>
      </c>
      <c r="C5" s="2" t="s">
        <v>294</v>
      </c>
      <c r="D5" s="2" t="s">
        <v>143</v>
      </c>
      <c r="E5" s="2" t="s">
        <v>366</v>
      </c>
      <c r="F5" s="2" t="s">
        <v>143</v>
      </c>
      <c r="G5" s="2" t="s">
        <v>413</v>
      </c>
      <c r="H5" s="2" t="s">
        <v>143</v>
      </c>
      <c r="I5" s="2" t="s">
        <v>414</v>
      </c>
    </row>
    <row r="6" spans="1:11" ht="25.5">
      <c r="A6" s="10" t="s">
        <v>24</v>
      </c>
      <c r="B6" s="11" t="s">
        <v>25</v>
      </c>
      <c r="C6" s="66">
        <f aca="true" t="shared" si="0" ref="C6:I6">C7+C48</f>
        <v>923767918.61</v>
      </c>
      <c r="D6" s="66">
        <f t="shared" si="0"/>
        <v>0</v>
      </c>
      <c r="E6" s="66">
        <f t="shared" si="0"/>
        <v>923767918.61</v>
      </c>
      <c r="F6" s="66">
        <f t="shared" si="0"/>
        <v>0</v>
      </c>
      <c r="G6" s="66">
        <f t="shared" si="0"/>
        <v>923767918.61</v>
      </c>
      <c r="H6" s="66">
        <f t="shared" si="0"/>
        <v>-11156791</v>
      </c>
      <c r="I6" s="66">
        <f t="shared" si="0"/>
        <v>912611127.61</v>
      </c>
      <c r="K6" s="94"/>
    </row>
    <row r="7" spans="1:9" ht="13.5">
      <c r="A7" s="10"/>
      <c r="B7" s="12" t="s">
        <v>26</v>
      </c>
      <c r="C7" s="67">
        <f aca="true" t="shared" si="1" ref="C7:I7">C9+C19+C31+C43+C14</f>
        <v>791169702</v>
      </c>
      <c r="D7" s="67">
        <f t="shared" si="1"/>
        <v>0</v>
      </c>
      <c r="E7" s="67">
        <f t="shared" si="1"/>
        <v>791169702</v>
      </c>
      <c r="F7" s="67">
        <f t="shared" si="1"/>
        <v>0</v>
      </c>
      <c r="G7" s="67">
        <f t="shared" si="1"/>
        <v>791169702</v>
      </c>
      <c r="H7" s="67">
        <f t="shared" si="1"/>
        <v>2073254.8599999999</v>
      </c>
      <c r="I7" s="67">
        <f t="shared" si="1"/>
        <v>793242956.86</v>
      </c>
    </row>
    <row r="8" spans="1:9" ht="13.5">
      <c r="A8" s="10"/>
      <c r="B8" s="12" t="s">
        <v>27</v>
      </c>
      <c r="C8" s="66"/>
      <c r="D8" s="66"/>
      <c r="E8" s="66"/>
      <c r="F8" s="66"/>
      <c r="G8" s="66"/>
      <c r="H8" s="66"/>
      <c r="I8" s="66"/>
    </row>
    <row r="9" spans="1:9" ht="12.75">
      <c r="A9" s="10" t="s">
        <v>28</v>
      </c>
      <c r="B9" s="13" t="s">
        <v>29</v>
      </c>
      <c r="C9" s="66">
        <f aca="true" t="shared" si="2" ref="C9:I9">C10</f>
        <v>703737100</v>
      </c>
      <c r="D9" s="66">
        <f t="shared" si="2"/>
        <v>0</v>
      </c>
      <c r="E9" s="66">
        <f t="shared" si="2"/>
        <v>703737100</v>
      </c>
      <c r="F9" s="66">
        <f t="shared" si="2"/>
        <v>0</v>
      </c>
      <c r="G9" s="66">
        <f t="shared" si="2"/>
        <v>703737100</v>
      </c>
      <c r="H9" s="66">
        <f t="shared" si="2"/>
        <v>17910783</v>
      </c>
      <c r="I9" s="66">
        <f t="shared" si="2"/>
        <v>721647883</v>
      </c>
    </row>
    <row r="10" spans="1:9" ht="12.75">
      <c r="A10" s="6" t="s">
        <v>30</v>
      </c>
      <c r="B10" s="14" t="s">
        <v>31</v>
      </c>
      <c r="C10" s="68">
        <f aca="true" t="shared" si="3" ref="C10:I10">C11+C12+C13</f>
        <v>703737100</v>
      </c>
      <c r="D10" s="68">
        <f t="shared" si="3"/>
        <v>0</v>
      </c>
      <c r="E10" s="68">
        <f t="shared" si="3"/>
        <v>703737100</v>
      </c>
      <c r="F10" s="68">
        <f t="shared" si="3"/>
        <v>0</v>
      </c>
      <c r="G10" s="68">
        <f t="shared" si="3"/>
        <v>703737100</v>
      </c>
      <c r="H10" s="68">
        <f t="shared" si="3"/>
        <v>17910783</v>
      </c>
      <c r="I10" s="68">
        <f t="shared" si="3"/>
        <v>721647883</v>
      </c>
    </row>
    <row r="11" spans="1:9" ht="92.25">
      <c r="A11" s="4" t="s">
        <v>32</v>
      </c>
      <c r="B11" s="7" t="s">
        <v>142</v>
      </c>
      <c r="C11" s="69">
        <v>702089100</v>
      </c>
      <c r="D11" s="69">
        <f>E11-C11</f>
        <v>0</v>
      </c>
      <c r="E11" s="69">
        <v>702089100</v>
      </c>
      <c r="F11" s="69">
        <f>G11-E11</f>
        <v>0</v>
      </c>
      <c r="G11" s="69">
        <v>702089100</v>
      </c>
      <c r="H11" s="69">
        <f>I11-G11</f>
        <v>18331783</v>
      </c>
      <c r="I11" s="69">
        <v>720420883</v>
      </c>
    </row>
    <row r="12" spans="1:9" ht="127.5">
      <c r="A12" s="4" t="s">
        <v>33</v>
      </c>
      <c r="B12" s="7" t="s">
        <v>34</v>
      </c>
      <c r="C12" s="69">
        <v>577000</v>
      </c>
      <c r="D12" s="69">
        <f aca="true" t="shared" si="4" ref="D12:F13">E12-C12</f>
        <v>0</v>
      </c>
      <c r="E12" s="69">
        <v>577000</v>
      </c>
      <c r="F12" s="69">
        <f t="shared" si="4"/>
        <v>0</v>
      </c>
      <c r="G12" s="69">
        <v>577000</v>
      </c>
      <c r="H12" s="69">
        <f>I12-G12</f>
        <v>-150000</v>
      </c>
      <c r="I12" s="69">
        <v>427000</v>
      </c>
    </row>
    <row r="13" spans="1:9" ht="51">
      <c r="A13" s="4" t="s">
        <v>35</v>
      </c>
      <c r="B13" s="7" t="s">
        <v>36</v>
      </c>
      <c r="C13" s="69">
        <v>1071000</v>
      </c>
      <c r="D13" s="69">
        <f t="shared" si="4"/>
        <v>0</v>
      </c>
      <c r="E13" s="69">
        <v>1071000</v>
      </c>
      <c r="F13" s="69">
        <f t="shared" si="4"/>
        <v>0</v>
      </c>
      <c r="G13" s="69">
        <v>1071000</v>
      </c>
      <c r="H13" s="69">
        <f>I13-G13</f>
        <v>-271000</v>
      </c>
      <c r="I13" s="69">
        <v>800000</v>
      </c>
    </row>
    <row r="14" spans="1:9" ht="38.25">
      <c r="A14" s="10" t="s">
        <v>37</v>
      </c>
      <c r="B14" s="11" t="s">
        <v>38</v>
      </c>
      <c r="C14" s="66">
        <f aca="true" t="shared" si="5" ref="C14:I14">C15</f>
        <v>7773602</v>
      </c>
      <c r="D14" s="66">
        <f t="shared" si="5"/>
        <v>0</v>
      </c>
      <c r="E14" s="66">
        <f t="shared" si="5"/>
        <v>7773602</v>
      </c>
      <c r="F14" s="66">
        <f t="shared" si="5"/>
        <v>0</v>
      </c>
      <c r="G14" s="66">
        <f t="shared" si="5"/>
        <v>7773602</v>
      </c>
      <c r="H14" s="66">
        <f t="shared" si="5"/>
        <v>725579.8599999999</v>
      </c>
      <c r="I14" s="66">
        <f t="shared" si="5"/>
        <v>8499181.86</v>
      </c>
    </row>
    <row r="15" spans="1:11" ht="38.25">
      <c r="A15" s="6" t="s">
        <v>39</v>
      </c>
      <c r="B15" s="8" t="s">
        <v>40</v>
      </c>
      <c r="C15" s="68">
        <f aca="true" t="shared" si="6" ref="C15:I15">C16+C17+C18</f>
        <v>7773602</v>
      </c>
      <c r="D15" s="68">
        <f t="shared" si="6"/>
        <v>0</v>
      </c>
      <c r="E15" s="68">
        <f t="shared" si="6"/>
        <v>7773602</v>
      </c>
      <c r="F15" s="68">
        <f t="shared" si="6"/>
        <v>0</v>
      </c>
      <c r="G15" s="68">
        <f t="shared" si="6"/>
        <v>7773602</v>
      </c>
      <c r="H15" s="68">
        <f t="shared" si="6"/>
        <v>725579.8599999999</v>
      </c>
      <c r="I15" s="68">
        <f t="shared" si="6"/>
        <v>8499181.86</v>
      </c>
      <c r="K15" s="94"/>
    </row>
    <row r="16" spans="1:9" ht="127.5">
      <c r="A16" s="4" t="s">
        <v>295</v>
      </c>
      <c r="B16" s="7" t="s">
        <v>296</v>
      </c>
      <c r="C16" s="69">
        <v>2816941</v>
      </c>
      <c r="D16" s="69">
        <f>E16-C16</f>
        <v>0</v>
      </c>
      <c r="E16" s="69">
        <v>2816941</v>
      </c>
      <c r="F16" s="69">
        <f>G16-E16</f>
        <v>0</v>
      </c>
      <c r="G16" s="69">
        <v>2816941</v>
      </c>
      <c r="H16" s="69">
        <f>I16-G16</f>
        <v>769079.8599999999</v>
      </c>
      <c r="I16" s="69">
        <v>3586020.86</v>
      </c>
    </row>
    <row r="17" spans="1:9" ht="153">
      <c r="A17" s="4" t="s">
        <v>297</v>
      </c>
      <c r="B17" s="7" t="s">
        <v>299</v>
      </c>
      <c r="C17" s="69">
        <v>18600</v>
      </c>
      <c r="D17" s="69">
        <v>0</v>
      </c>
      <c r="E17" s="69">
        <v>18600</v>
      </c>
      <c r="F17" s="69">
        <v>0</v>
      </c>
      <c r="G17" s="69">
        <v>18600</v>
      </c>
      <c r="H17" s="69">
        <f>I17-G17</f>
        <v>6500</v>
      </c>
      <c r="I17" s="69">
        <v>25100</v>
      </c>
    </row>
    <row r="18" spans="1:9" ht="140.25">
      <c r="A18" s="4" t="s">
        <v>298</v>
      </c>
      <c r="B18" s="7" t="s">
        <v>300</v>
      </c>
      <c r="C18" s="69">
        <v>4938061</v>
      </c>
      <c r="D18" s="69">
        <v>0</v>
      </c>
      <c r="E18" s="69">
        <v>4938061</v>
      </c>
      <c r="F18" s="69">
        <v>0</v>
      </c>
      <c r="G18" s="69">
        <v>4938061</v>
      </c>
      <c r="H18" s="69">
        <f>I18-G18</f>
        <v>-50000</v>
      </c>
      <c r="I18" s="69">
        <v>4888061</v>
      </c>
    </row>
    <row r="19" spans="1:9" ht="12.75">
      <c r="A19" s="10" t="s">
        <v>41</v>
      </c>
      <c r="B19" s="13" t="s">
        <v>42</v>
      </c>
      <c r="C19" s="66">
        <f aca="true" t="shared" si="7" ref="C19:I19">C20+C27+C30</f>
        <v>52194000</v>
      </c>
      <c r="D19" s="66">
        <f t="shared" si="7"/>
        <v>0</v>
      </c>
      <c r="E19" s="66">
        <f t="shared" si="7"/>
        <v>52194000</v>
      </c>
      <c r="F19" s="66">
        <f t="shared" si="7"/>
        <v>0</v>
      </c>
      <c r="G19" s="66">
        <f t="shared" si="7"/>
        <v>52194000</v>
      </c>
      <c r="H19" s="66">
        <f t="shared" si="7"/>
        <v>-2163000</v>
      </c>
      <c r="I19" s="66">
        <f t="shared" si="7"/>
        <v>50031000</v>
      </c>
    </row>
    <row r="20" spans="1:9" ht="25.5">
      <c r="A20" s="6" t="s">
        <v>43</v>
      </c>
      <c r="B20" s="15" t="s">
        <v>44</v>
      </c>
      <c r="C20" s="68">
        <f aca="true" t="shared" si="8" ref="C20:I20">C21+C24+C26</f>
        <v>36654000</v>
      </c>
      <c r="D20" s="68">
        <f t="shared" si="8"/>
        <v>0</v>
      </c>
      <c r="E20" s="68">
        <f t="shared" si="8"/>
        <v>36654000</v>
      </c>
      <c r="F20" s="68">
        <f t="shared" si="8"/>
        <v>0</v>
      </c>
      <c r="G20" s="68">
        <f t="shared" si="8"/>
        <v>36654000</v>
      </c>
      <c r="H20" s="68">
        <f t="shared" si="8"/>
        <v>2000000</v>
      </c>
      <c r="I20" s="68">
        <f t="shared" si="8"/>
        <v>38654000</v>
      </c>
    </row>
    <row r="21" spans="1:9" ht="38.25">
      <c r="A21" s="4" t="s">
        <v>45</v>
      </c>
      <c r="B21" s="7" t="s">
        <v>46</v>
      </c>
      <c r="C21" s="69">
        <f aca="true" t="shared" si="9" ref="C21:I21">C22+C23</f>
        <v>20097000</v>
      </c>
      <c r="D21" s="69">
        <f t="shared" si="9"/>
        <v>0</v>
      </c>
      <c r="E21" s="69">
        <f t="shared" si="9"/>
        <v>20097000</v>
      </c>
      <c r="F21" s="69">
        <f t="shared" si="9"/>
        <v>0</v>
      </c>
      <c r="G21" s="69">
        <f t="shared" si="9"/>
        <v>20097000</v>
      </c>
      <c r="H21" s="69">
        <f t="shared" si="9"/>
        <v>-4001000</v>
      </c>
      <c r="I21" s="69">
        <f t="shared" si="9"/>
        <v>16096000</v>
      </c>
    </row>
    <row r="22" spans="1:9" ht="38.25">
      <c r="A22" s="4" t="s">
        <v>47</v>
      </c>
      <c r="B22" s="7" t="s">
        <v>46</v>
      </c>
      <c r="C22" s="69">
        <v>20096000</v>
      </c>
      <c r="D22" s="69">
        <f>E22-C22</f>
        <v>0</v>
      </c>
      <c r="E22" s="69">
        <v>20096000</v>
      </c>
      <c r="F22" s="69">
        <f>G22-E22</f>
        <v>0</v>
      </c>
      <c r="G22" s="69">
        <v>20096000</v>
      </c>
      <c r="H22" s="69">
        <f>I22-G22</f>
        <v>-4000000</v>
      </c>
      <c r="I22" s="69">
        <v>16096000</v>
      </c>
    </row>
    <row r="23" spans="1:9" ht="51">
      <c r="A23" s="4" t="s">
        <v>138</v>
      </c>
      <c r="B23" s="7" t="s">
        <v>139</v>
      </c>
      <c r="C23" s="69">
        <v>1000</v>
      </c>
      <c r="D23" s="69">
        <f>E23-C23</f>
        <v>0</v>
      </c>
      <c r="E23" s="69">
        <v>1000</v>
      </c>
      <c r="F23" s="69">
        <f>G23-E23</f>
        <v>0</v>
      </c>
      <c r="G23" s="69">
        <v>1000</v>
      </c>
      <c r="H23" s="69">
        <f>I23-G23</f>
        <v>-1000</v>
      </c>
      <c r="I23" s="69">
        <v>0</v>
      </c>
    </row>
    <row r="24" spans="1:9" ht="51">
      <c r="A24" s="4" t="s">
        <v>48</v>
      </c>
      <c r="B24" s="7" t="s">
        <v>49</v>
      </c>
      <c r="C24" s="69">
        <f aca="true" t="shared" si="10" ref="C24:I24">C25</f>
        <v>16545000</v>
      </c>
      <c r="D24" s="69">
        <f>D25</f>
        <v>0</v>
      </c>
      <c r="E24" s="69">
        <f t="shared" si="10"/>
        <v>16545000</v>
      </c>
      <c r="F24" s="69">
        <f>F25</f>
        <v>0</v>
      </c>
      <c r="G24" s="69">
        <f t="shared" si="10"/>
        <v>16545000</v>
      </c>
      <c r="H24" s="69">
        <f>H25</f>
        <v>6012500</v>
      </c>
      <c r="I24" s="69">
        <f t="shared" si="10"/>
        <v>22557500</v>
      </c>
    </row>
    <row r="25" spans="1:9" ht="51">
      <c r="A25" s="4" t="s">
        <v>50</v>
      </c>
      <c r="B25" s="7" t="s">
        <v>49</v>
      </c>
      <c r="C25" s="69">
        <v>16545000</v>
      </c>
      <c r="D25" s="69">
        <f>E25-C25</f>
        <v>0</v>
      </c>
      <c r="E25" s="69">
        <v>16545000</v>
      </c>
      <c r="F25" s="69">
        <f>G25-E25</f>
        <v>0</v>
      </c>
      <c r="G25" s="69">
        <v>16545000</v>
      </c>
      <c r="H25" s="69">
        <f>I25-G25</f>
        <v>6012500</v>
      </c>
      <c r="I25" s="69">
        <v>22557500</v>
      </c>
    </row>
    <row r="26" spans="1:9" ht="51">
      <c r="A26" s="4" t="s">
        <v>51</v>
      </c>
      <c r="B26" s="7" t="s">
        <v>169</v>
      </c>
      <c r="C26" s="69">
        <v>12000</v>
      </c>
      <c r="D26" s="69">
        <f>E26-C26</f>
        <v>0</v>
      </c>
      <c r="E26" s="69">
        <v>12000</v>
      </c>
      <c r="F26" s="69">
        <f>G26-E26</f>
        <v>0</v>
      </c>
      <c r="G26" s="69">
        <v>12000</v>
      </c>
      <c r="H26" s="69">
        <f>I26-G26</f>
        <v>-11500</v>
      </c>
      <c r="I26" s="69">
        <v>500</v>
      </c>
    </row>
    <row r="27" spans="1:9" s="16" customFormat="1" ht="25.5">
      <c r="A27" s="6" t="s">
        <v>52</v>
      </c>
      <c r="B27" s="15" t="s">
        <v>53</v>
      </c>
      <c r="C27" s="68">
        <f>C28</f>
        <v>14787000</v>
      </c>
      <c r="D27" s="68">
        <f aca="true" t="shared" si="11" ref="D27:I27">D28</f>
        <v>0</v>
      </c>
      <c r="E27" s="68">
        <f t="shared" si="11"/>
        <v>14787000</v>
      </c>
      <c r="F27" s="68">
        <f t="shared" si="11"/>
        <v>0</v>
      </c>
      <c r="G27" s="68">
        <f t="shared" si="11"/>
        <v>14787000</v>
      </c>
      <c r="H27" s="68">
        <f t="shared" si="11"/>
        <v>-4000000</v>
      </c>
      <c r="I27" s="68">
        <f t="shared" si="11"/>
        <v>10787000</v>
      </c>
    </row>
    <row r="28" spans="1:9" s="16" customFormat="1" ht="25.5">
      <c r="A28" s="4" t="s">
        <v>54</v>
      </c>
      <c r="B28" s="7" t="s">
        <v>55</v>
      </c>
      <c r="C28" s="69">
        <v>14787000</v>
      </c>
      <c r="D28" s="69">
        <f>E28-C28</f>
        <v>0</v>
      </c>
      <c r="E28" s="69">
        <v>14787000</v>
      </c>
      <c r="F28" s="69">
        <f>G28-E28</f>
        <v>0</v>
      </c>
      <c r="G28" s="69">
        <v>14787000</v>
      </c>
      <c r="H28" s="69">
        <f>I28-G28</f>
        <v>-4000000</v>
      </c>
      <c r="I28" s="69">
        <v>10787000</v>
      </c>
    </row>
    <row r="29" spans="1:9" s="16" customFormat="1" ht="25.5">
      <c r="A29" s="6" t="s">
        <v>56</v>
      </c>
      <c r="B29" s="15" t="s">
        <v>57</v>
      </c>
      <c r="C29" s="68">
        <f aca="true" t="shared" si="12" ref="C29:H29">C30</f>
        <v>753000</v>
      </c>
      <c r="D29" s="68">
        <f t="shared" si="12"/>
        <v>0</v>
      </c>
      <c r="E29" s="68">
        <f>E30</f>
        <v>753000</v>
      </c>
      <c r="F29" s="68">
        <f t="shared" si="12"/>
        <v>0</v>
      </c>
      <c r="G29" s="68">
        <f>G30</f>
        <v>753000</v>
      </c>
      <c r="H29" s="68">
        <f t="shared" si="12"/>
        <v>-163000</v>
      </c>
      <c r="I29" s="68">
        <f>I30</f>
        <v>590000</v>
      </c>
    </row>
    <row r="30" spans="1:9" ht="38.25">
      <c r="A30" s="4" t="s">
        <v>58</v>
      </c>
      <c r="B30" s="17" t="s">
        <v>59</v>
      </c>
      <c r="C30" s="69">
        <v>753000</v>
      </c>
      <c r="D30" s="69">
        <f>E30-C30</f>
        <v>0</v>
      </c>
      <c r="E30" s="69">
        <v>753000</v>
      </c>
      <c r="F30" s="69">
        <f>G30-E30</f>
        <v>0</v>
      </c>
      <c r="G30" s="69">
        <v>753000</v>
      </c>
      <c r="H30" s="69">
        <f>I30-G30</f>
        <v>-163000</v>
      </c>
      <c r="I30" s="69">
        <v>590000</v>
      </c>
    </row>
    <row r="31" spans="1:9" ht="12.75">
      <c r="A31" s="10" t="s">
        <v>60</v>
      </c>
      <c r="B31" s="13" t="s">
        <v>61</v>
      </c>
      <c r="C31" s="66">
        <f aca="true" t="shared" si="13" ref="C31:I31">C32+C34</f>
        <v>16429000</v>
      </c>
      <c r="D31" s="66">
        <f t="shared" si="13"/>
        <v>0</v>
      </c>
      <c r="E31" s="66">
        <f t="shared" si="13"/>
        <v>16429000</v>
      </c>
      <c r="F31" s="66">
        <f t="shared" si="13"/>
        <v>0</v>
      </c>
      <c r="G31" s="66">
        <f t="shared" si="13"/>
        <v>16429000</v>
      </c>
      <c r="H31" s="66">
        <f t="shared" si="13"/>
        <v>-11564000</v>
      </c>
      <c r="I31" s="66">
        <f t="shared" si="13"/>
        <v>4865000</v>
      </c>
    </row>
    <row r="32" spans="1:9" ht="12.75">
      <c r="A32" s="6" t="s">
        <v>62</v>
      </c>
      <c r="B32" s="15" t="s">
        <v>63</v>
      </c>
      <c r="C32" s="68">
        <f aca="true" t="shared" si="14" ref="C32:I32">C33</f>
        <v>4465000</v>
      </c>
      <c r="D32" s="68">
        <f t="shared" si="14"/>
        <v>0</v>
      </c>
      <c r="E32" s="68">
        <f t="shared" si="14"/>
        <v>4465000</v>
      </c>
      <c r="F32" s="68">
        <f t="shared" si="14"/>
        <v>0</v>
      </c>
      <c r="G32" s="68">
        <f t="shared" si="14"/>
        <v>4465000</v>
      </c>
      <c r="H32" s="68">
        <f t="shared" si="14"/>
        <v>400000</v>
      </c>
      <c r="I32" s="68">
        <f t="shared" si="14"/>
        <v>4865000</v>
      </c>
    </row>
    <row r="33" spans="1:9" ht="51">
      <c r="A33" s="4" t="s">
        <v>64</v>
      </c>
      <c r="B33" s="18" t="s">
        <v>65</v>
      </c>
      <c r="C33" s="69">
        <v>4465000</v>
      </c>
      <c r="D33" s="69">
        <f>E33-C33</f>
        <v>0</v>
      </c>
      <c r="E33" s="69">
        <v>4465000</v>
      </c>
      <c r="F33" s="69">
        <f>G33-E33</f>
        <v>0</v>
      </c>
      <c r="G33" s="69">
        <v>4465000</v>
      </c>
      <c r="H33" s="69">
        <f>I33-G33</f>
        <v>400000</v>
      </c>
      <c r="I33" s="69">
        <v>4865000</v>
      </c>
    </row>
    <row r="34" spans="1:9" ht="12.75">
      <c r="A34" s="6" t="s">
        <v>66</v>
      </c>
      <c r="B34" s="15" t="s">
        <v>67</v>
      </c>
      <c r="C34" s="68">
        <f aca="true" t="shared" si="15" ref="C34:I34">C39+C41+C35+C37</f>
        <v>11964000</v>
      </c>
      <c r="D34" s="68">
        <f t="shared" si="15"/>
        <v>0</v>
      </c>
      <c r="E34" s="68">
        <f t="shared" si="15"/>
        <v>11964000</v>
      </c>
      <c r="F34" s="68">
        <f t="shared" si="15"/>
        <v>0</v>
      </c>
      <c r="G34" s="68">
        <f t="shared" si="15"/>
        <v>11964000</v>
      </c>
      <c r="H34" s="68">
        <f t="shared" si="15"/>
        <v>-11964000</v>
      </c>
      <c r="I34" s="68">
        <f t="shared" si="15"/>
        <v>0</v>
      </c>
    </row>
    <row r="35" spans="1:9" ht="51" hidden="1">
      <c r="A35" s="4" t="s">
        <v>144</v>
      </c>
      <c r="B35" s="7" t="s">
        <v>145</v>
      </c>
      <c r="C35" s="69">
        <f aca="true" t="shared" si="16" ref="C35:I35">C36</f>
        <v>0</v>
      </c>
      <c r="D35" s="69">
        <f t="shared" si="16"/>
        <v>0</v>
      </c>
      <c r="E35" s="69">
        <f t="shared" si="16"/>
        <v>0</v>
      </c>
      <c r="F35" s="69">
        <f t="shared" si="16"/>
        <v>0</v>
      </c>
      <c r="G35" s="69">
        <f t="shared" si="16"/>
        <v>0</v>
      </c>
      <c r="H35" s="69">
        <f t="shared" si="16"/>
        <v>0</v>
      </c>
      <c r="I35" s="69">
        <f t="shared" si="16"/>
        <v>0</v>
      </c>
    </row>
    <row r="36" spans="1:9" ht="76.5" hidden="1">
      <c r="A36" s="4" t="s">
        <v>146</v>
      </c>
      <c r="B36" s="7" t="s">
        <v>147</v>
      </c>
      <c r="C36" s="69">
        <v>0</v>
      </c>
      <c r="D36" s="69"/>
      <c r="E36" s="69">
        <f>C36+D36</f>
        <v>0</v>
      </c>
      <c r="F36" s="69"/>
      <c r="G36" s="69">
        <f>E36+F36</f>
        <v>0</v>
      </c>
      <c r="H36" s="69"/>
      <c r="I36" s="69">
        <f>G36+H36</f>
        <v>0</v>
      </c>
    </row>
    <row r="37" spans="1:9" ht="51" hidden="1">
      <c r="A37" s="4" t="s">
        <v>148</v>
      </c>
      <c r="B37" s="7" t="s">
        <v>149</v>
      </c>
      <c r="C37" s="69">
        <f aca="true" t="shared" si="17" ref="C37:I37">C38</f>
        <v>0</v>
      </c>
      <c r="D37" s="69">
        <f t="shared" si="17"/>
        <v>0</v>
      </c>
      <c r="E37" s="69">
        <f t="shared" si="17"/>
        <v>0</v>
      </c>
      <c r="F37" s="69">
        <f t="shared" si="17"/>
        <v>0</v>
      </c>
      <c r="G37" s="69">
        <f t="shared" si="17"/>
        <v>0</v>
      </c>
      <c r="H37" s="69">
        <f t="shared" si="17"/>
        <v>0</v>
      </c>
      <c r="I37" s="69">
        <f t="shared" si="17"/>
        <v>0</v>
      </c>
    </row>
    <row r="38" spans="1:9" ht="76.5" hidden="1">
      <c r="A38" s="4" t="s">
        <v>150</v>
      </c>
      <c r="B38" s="7" t="s">
        <v>151</v>
      </c>
      <c r="C38" s="69">
        <v>0</v>
      </c>
      <c r="D38" s="69"/>
      <c r="E38" s="69">
        <f>C38+D38</f>
        <v>0</v>
      </c>
      <c r="F38" s="69"/>
      <c r="G38" s="69">
        <f>E38+F38</f>
        <v>0</v>
      </c>
      <c r="H38" s="69"/>
      <c r="I38" s="69">
        <f>G38+H38</f>
        <v>0</v>
      </c>
    </row>
    <row r="39" spans="1:9" ht="12.75">
      <c r="A39" s="4" t="s">
        <v>10</v>
      </c>
      <c r="B39" s="7" t="s">
        <v>11</v>
      </c>
      <c r="C39" s="69">
        <f aca="true" t="shared" si="18" ref="C39:I39">C40</f>
        <v>11962000</v>
      </c>
      <c r="D39" s="69">
        <f t="shared" si="18"/>
        <v>0</v>
      </c>
      <c r="E39" s="69">
        <f t="shared" si="18"/>
        <v>11962000</v>
      </c>
      <c r="F39" s="69">
        <f t="shared" si="18"/>
        <v>0</v>
      </c>
      <c r="G39" s="69">
        <f t="shared" si="18"/>
        <v>11962000</v>
      </c>
      <c r="H39" s="69">
        <f t="shared" si="18"/>
        <v>-11962000</v>
      </c>
      <c r="I39" s="69">
        <f t="shared" si="18"/>
        <v>0</v>
      </c>
    </row>
    <row r="40" spans="1:9" ht="51">
      <c r="A40" s="4" t="s">
        <v>12</v>
      </c>
      <c r="B40" s="7" t="s">
        <v>13</v>
      </c>
      <c r="C40" s="69">
        <v>11962000</v>
      </c>
      <c r="D40" s="69">
        <f>E40-C40</f>
        <v>0</v>
      </c>
      <c r="E40" s="69">
        <v>11962000</v>
      </c>
      <c r="F40" s="69">
        <f>G40-E40</f>
        <v>0</v>
      </c>
      <c r="G40" s="69">
        <v>11962000</v>
      </c>
      <c r="H40" s="69">
        <f>I40-G40</f>
        <v>-11962000</v>
      </c>
      <c r="I40" s="69">
        <v>0</v>
      </c>
    </row>
    <row r="41" spans="1:9" ht="12.75">
      <c r="A41" s="4" t="s">
        <v>14</v>
      </c>
      <c r="B41" s="7" t="s">
        <v>15</v>
      </c>
      <c r="C41" s="69">
        <f aca="true" t="shared" si="19" ref="C41:I41">C42</f>
        <v>2000</v>
      </c>
      <c r="D41" s="69">
        <f t="shared" si="19"/>
        <v>0</v>
      </c>
      <c r="E41" s="69">
        <f t="shared" si="19"/>
        <v>2000</v>
      </c>
      <c r="F41" s="69">
        <f t="shared" si="19"/>
        <v>0</v>
      </c>
      <c r="G41" s="69">
        <f t="shared" si="19"/>
        <v>2000</v>
      </c>
      <c r="H41" s="69">
        <f t="shared" si="19"/>
        <v>-2000</v>
      </c>
      <c r="I41" s="69">
        <f t="shared" si="19"/>
        <v>0</v>
      </c>
    </row>
    <row r="42" spans="1:9" ht="51">
      <c r="A42" s="4" t="s">
        <v>16</v>
      </c>
      <c r="B42" s="7" t="s">
        <v>17</v>
      </c>
      <c r="C42" s="69">
        <v>2000</v>
      </c>
      <c r="D42" s="69">
        <f>E42-C42</f>
        <v>0</v>
      </c>
      <c r="E42" s="69">
        <v>2000</v>
      </c>
      <c r="F42" s="69">
        <f>G42-E42</f>
        <v>0</v>
      </c>
      <c r="G42" s="69">
        <v>2000</v>
      </c>
      <c r="H42" s="69">
        <f>I42-G42</f>
        <v>-2000</v>
      </c>
      <c r="I42" s="69">
        <v>0</v>
      </c>
    </row>
    <row r="43" spans="1:9" ht="12.75">
      <c r="A43" s="10" t="s">
        <v>68</v>
      </c>
      <c r="B43" s="13" t="s">
        <v>69</v>
      </c>
      <c r="C43" s="66">
        <f aca="true" t="shared" si="20" ref="C43:I43">C44+C46</f>
        <v>11036000</v>
      </c>
      <c r="D43" s="66">
        <f t="shared" si="20"/>
        <v>0</v>
      </c>
      <c r="E43" s="66">
        <f t="shared" si="20"/>
        <v>11036000</v>
      </c>
      <c r="F43" s="66">
        <f t="shared" si="20"/>
        <v>0</v>
      </c>
      <c r="G43" s="66">
        <f t="shared" si="20"/>
        <v>11036000</v>
      </c>
      <c r="H43" s="66">
        <f t="shared" si="20"/>
        <v>-2836108</v>
      </c>
      <c r="I43" s="66">
        <f t="shared" si="20"/>
        <v>8199892</v>
      </c>
    </row>
    <row r="44" spans="1:9" ht="38.25">
      <c r="A44" s="6" t="s">
        <v>70</v>
      </c>
      <c r="B44" s="8" t="s">
        <v>71</v>
      </c>
      <c r="C44" s="68">
        <f aca="true" t="shared" si="21" ref="C44:I44">C45</f>
        <v>11016000</v>
      </c>
      <c r="D44" s="68">
        <f t="shared" si="21"/>
        <v>0</v>
      </c>
      <c r="E44" s="68">
        <f t="shared" si="21"/>
        <v>11016000</v>
      </c>
      <c r="F44" s="68">
        <f t="shared" si="21"/>
        <v>0</v>
      </c>
      <c r="G44" s="68">
        <f t="shared" si="21"/>
        <v>11016000</v>
      </c>
      <c r="H44" s="68">
        <f t="shared" si="21"/>
        <v>-2816108</v>
      </c>
      <c r="I44" s="68">
        <f t="shared" si="21"/>
        <v>8199892</v>
      </c>
    </row>
    <row r="45" spans="1:9" ht="63.75">
      <c r="A45" s="4" t="s">
        <v>72</v>
      </c>
      <c r="B45" s="7" t="s">
        <v>73</v>
      </c>
      <c r="C45" s="69">
        <v>11016000</v>
      </c>
      <c r="D45" s="69">
        <f>E45-C45</f>
        <v>0</v>
      </c>
      <c r="E45" s="69">
        <v>11016000</v>
      </c>
      <c r="F45" s="69">
        <f>G45-E45</f>
        <v>0</v>
      </c>
      <c r="G45" s="69">
        <v>11016000</v>
      </c>
      <c r="H45" s="69">
        <f>I45-G45</f>
        <v>-2816108</v>
      </c>
      <c r="I45" s="69">
        <v>8199892</v>
      </c>
    </row>
    <row r="46" spans="1:9" ht="51">
      <c r="A46" s="6" t="s">
        <v>74</v>
      </c>
      <c r="B46" s="8" t="s">
        <v>75</v>
      </c>
      <c r="C46" s="68">
        <f aca="true" t="shared" si="22" ref="C46:I46">C47</f>
        <v>20000</v>
      </c>
      <c r="D46" s="68">
        <f t="shared" si="22"/>
        <v>0</v>
      </c>
      <c r="E46" s="68">
        <f t="shared" si="22"/>
        <v>20000</v>
      </c>
      <c r="F46" s="68">
        <f t="shared" si="22"/>
        <v>0</v>
      </c>
      <c r="G46" s="68">
        <f t="shared" si="22"/>
        <v>20000</v>
      </c>
      <c r="H46" s="68">
        <f t="shared" si="22"/>
        <v>-20000</v>
      </c>
      <c r="I46" s="68">
        <f t="shared" si="22"/>
        <v>0</v>
      </c>
    </row>
    <row r="47" spans="1:9" ht="38.25">
      <c r="A47" s="4" t="s">
        <v>76</v>
      </c>
      <c r="B47" s="7" t="s">
        <v>77</v>
      </c>
      <c r="C47" s="69">
        <v>20000</v>
      </c>
      <c r="D47" s="69">
        <f>E47-C47</f>
        <v>0</v>
      </c>
      <c r="E47" s="69">
        <v>20000</v>
      </c>
      <c r="F47" s="69">
        <f>G47-E47</f>
        <v>0</v>
      </c>
      <c r="G47" s="69">
        <v>20000</v>
      </c>
      <c r="H47" s="69">
        <f>I47-G47</f>
        <v>-20000</v>
      </c>
      <c r="I47" s="69">
        <v>0</v>
      </c>
    </row>
    <row r="48" spans="1:9" ht="13.5">
      <c r="A48" s="10"/>
      <c r="B48" s="19" t="s">
        <v>78</v>
      </c>
      <c r="C48" s="67">
        <f aca="true" t="shared" si="23" ref="C48:I48">C49+C63+C69+C78+C82</f>
        <v>132598216.61</v>
      </c>
      <c r="D48" s="67">
        <f t="shared" si="23"/>
        <v>0</v>
      </c>
      <c r="E48" s="67">
        <f t="shared" si="23"/>
        <v>132598216.61</v>
      </c>
      <c r="F48" s="67">
        <f t="shared" si="23"/>
        <v>0</v>
      </c>
      <c r="G48" s="67">
        <f t="shared" si="23"/>
        <v>132598216.61</v>
      </c>
      <c r="H48" s="67">
        <f t="shared" si="23"/>
        <v>-13230045.86</v>
      </c>
      <c r="I48" s="67">
        <f t="shared" si="23"/>
        <v>119368170.75</v>
      </c>
    </row>
    <row r="49" spans="1:9" ht="38.25">
      <c r="A49" s="20" t="s">
        <v>79</v>
      </c>
      <c r="B49" s="21" t="s">
        <v>80</v>
      </c>
      <c r="C49" s="66">
        <f aca="true" t="shared" si="24" ref="C49:I49">C50+C57+C60</f>
        <v>102475355.22999999</v>
      </c>
      <c r="D49" s="66">
        <f t="shared" si="24"/>
        <v>0</v>
      </c>
      <c r="E49" s="66">
        <f t="shared" si="24"/>
        <v>102475355.22999999</v>
      </c>
      <c r="F49" s="66">
        <f t="shared" si="24"/>
        <v>0</v>
      </c>
      <c r="G49" s="66">
        <f t="shared" si="24"/>
        <v>102475355.22999999</v>
      </c>
      <c r="H49" s="66">
        <f t="shared" si="24"/>
        <v>-1732079.18</v>
      </c>
      <c r="I49" s="66">
        <f t="shared" si="24"/>
        <v>100743276.05</v>
      </c>
    </row>
    <row r="50" spans="1:9" ht="114.75">
      <c r="A50" s="6" t="s">
        <v>81</v>
      </c>
      <c r="B50" s="22" t="s">
        <v>82</v>
      </c>
      <c r="C50" s="68">
        <f aca="true" t="shared" si="25" ref="C50:I50">C51+C53+C55</f>
        <v>32913678.55</v>
      </c>
      <c r="D50" s="68">
        <f t="shared" si="25"/>
        <v>0</v>
      </c>
      <c r="E50" s="68">
        <f t="shared" si="25"/>
        <v>32913678.55</v>
      </c>
      <c r="F50" s="68">
        <f t="shared" si="25"/>
        <v>0</v>
      </c>
      <c r="G50" s="68">
        <f t="shared" si="25"/>
        <v>32913678.55</v>
      </c>
      <c r="H50" s="68">
        <f t="shared" si="25"/>
        <v>-1006500</v>
      </c>
      <c r="I50" s="68">
        <f t="shared" si="25"/>
        <v>31907178.55</v>
      </c>
    </row>
    <row r="51" spans="1:9" ht="76.5">
      <c r="A51" s="4" t="s">
        <v>83</v>
      </c>
      <c r="B51" s="7" t="s">
        <v>84</v>
      </c>
      <c r="C51" s="69">
        <f aca="true" t="shared" si="26" ref="C51:I51">C52</f>
        <v>13319094.8</v>
      </c>
      <c r="D51" s="69">
        <f t="shared" si="26"/>
        <v>0</v>
      </c>
      <c r="E51" s="69">
        <f t="shared" si="26"/>
        <v>13319094.8</v>
      </c>
      <c r="F51" s="69">
        <f t="shared" si="26"/>
        <v>0</v>
      </c>
      <c r="G51" s="69">
        <f t="shared" si="26"/>
        <v>13319094.8</v>
      </c>
      <c r="H51" s="69">
        <f t="shared" si="26"/>
        <v>-91500</v>
      </c>
      <c r="I51" s="69">
        <f t="shared" si="26"/>
        <v>13227594.8</v>
      </c>
    </row>
    <row r="52" spans="1:9" ht="89.25">
      <c r="A52" s="4" t="s">
        <v>85</v>
      </c>
      <c r="B52" s="23" t="s">
        <v>3</v>
      </c>
      <c r="C52" s="69">
        <v>13319094.8</v>
      </c>
      <c r="D52" s="69">
        <f>E52-C52</f>
        <v>0</v>
      </c>
      <c r="E52" s="69">
        <v>13319094.8</v>
      </c>
      <c r="F52" s="69">
        <f>G52-E52</f>
        <v>0</v>
      </c>
      <c r="G52" s="69">
        <v>13319094.8</v>
      </c>
      <c r="H52" s="69">
        <f>I52-G52</f>
        <v>-91500</v>
      </c>
      <c r="I52" s="69">
        <v>13227594.8</v>
      </c>
    </row>
    <row r="53" spans="1:9" ht="102">
      <c r="A53" s="4" t="s">
        <v>86</v>
      </c>
      <c r="B53" s="7" t="s">
        <v>87</v>
      </c>
      <c r="C53" s="69">
        <f aca="true" t="shared" si="27" ref="C53:I53">C54</f>
        <v>5308961.43</v>
      </c>
      <c r="D53" s="69">
        <f t="shared" si="27"/>
        <v>0</v>
      </c>
      <c r="E53" s="69">
        <f t="shared" si="27"/>
        <v>5308961.43</v>
      </c>
      <c r="F53" s="69">
        <f t="shared" si="27"/>
        <v>0</v>
      </c>
      <c r="G53" s="69">
        <f t="shared" si="27"/>
        <v>5308961.43</v>
      </c>
      <c r="H53" s="69">
        <f t="shared" si="27"/>
        <v>-359000</v>
      </c>
      <c r="I53" s="69">
        <f t="shared" si="27"/>
        <v>4949961.43</v>
      </c>
    </row>
    <row r="54" spans="1:9" ht="89.25">
      <c r="A54" s="4" t="s">
        <v>88</v>
      </c>
      <c r="B54" s="23" t="s">
        <v>4</v>
      </c>
      <c r="C54" s="69">
        <v>5308961.43</v>
      </c>
      <c r="D54" s="69">
        <f>E54-C54</f>
        <v>0</v>
      </c>
      <c r="E54" s="69">
        <f>5308961.43</f>
        <v>5308961.43</v>
      </c>
      <c r="F54" s="69">
        <f>G54-E54</f>
        <v>0</v>
      </c>
      <c r="G54" s="69">
        <f>5308961.43</f>
        <v>5308961.43</v>
      </c>
      <c r="H54" s="69">
        <f>I54-G54</f>
        <v>-359000</v>
      </c>
      <c r="I54" s="69">
        <v>4949961.43</v>
      </c>
    </row>
    <row r="55" spans="1:9" ht="58.5" customHeight="1">
      <c r="A55" s="4" t="s">
        <v>168</v>
      </c>
      <c r="B55" s="7" t="s">
        <v>167</v>
      </c>
      <c r="C55" s="69">
        <f aca="true" t="shared" si="28" ref="C55:I55">C56</f>
        <v>14285622.32</v>
      </c>
      <c r="D55" s="69">
        <f t="shared" si="28"/>
        <v>0</v>
      </c>
      <c r="E55" s="69">
        <f t="shared" si="28"/>
        <v>14285622.32</v>
      </c>
      <c r="F55" s="69">
        <f t="shared" si="28"/>
        <v>0</v>
      </c>
      <c r="G55" s="69">
        <f t="shared" si="28"/>
        <v>14285622.32</v>
      </c>
      <c r="H55" s="69">
        <f t="shared" si="28"/>
        <v>-556000</v>
      </c>
      <c r="I55" s="69">
        <f t="shared" si="28"/>
        <v>13729622.32</v>
      </c>
    </row>
    <row r="56" spans="1:9" ht="38.25">
      <c r="A56" s="4" t="s">
        <v>166</v>
      </c>
      <c r="B56" s="23" t="s">
        <v>165</v>
      </c>
      <c r="C56" s="69">
        <v>14285622.32</v>
      </c>
      <c r="D56" s="69">
        <f>E56-C56</f>
        <v>0</v>
      </c>
      <c r="E56" s="69">
        <v>14285622.32</v>
      </c>
      <c r="F56" s="69">
        <f>G56-E56</f>
        <v>0</v>
      </c>
      <c r="G56" s="69">
        <v>14285622.32</v>
      </c>
      <c r="H56" s="69">
        <f>I56-G56</f>
        <v>-556000</v>
      </c>
      <c r="I56" s="69">
        <v>13729622.32</v>
      </c>
    </row>
    <row r="57" spans="1:9" ht="25.5">
      <c r="A57" s="6" t="s">
        <v>89</v>
      </c>
      <c r="B57" s="8" t="s">
        <v>90</v>
      </c>
      <c r="C57" s="68">
        <f aca="true" t="shared" si="29" ref="C57:H58">C58</f>
        <v>1365720.74</v>
      </c>
      <c r="D57" s="68">
        <f t="shared" si="29"/>
        <v>0</v>
      </c>
      <c r="E57" s="68">
        <f>E58</f>
        <v>1365720.74</v>
      </c>
      <c r="F57" s="68">
        <f t="shared" si="29"/>
        <v>0</v>
      </c>
      <c r="G57" s="68">
        <f>G58</f>
        <v>1365720.74</v>
      </c>
      <c r="H57" s="68">
        <f t="shared" si="29"/>
        <v>-725579.1799999999</v>
      </c>
      <c r="I57" s="68">
        <f>I58</f>
        <v>640141.56</v>
      </c>
    </row>
    <row r="58" spans="1:9" ht="51">
      <c r="A58" s="4" t="s">
        <v>91</v>
      </c>
      <c r="B58" s="7" t="s">
        <v>92</v>
      </c>
      <c r="C58" s="69">
        <f t="shared" si="29"/>
        <v>1365720.74</v>
      </c>
      <c r="D58" s="69">
        <f t="shared" si="29"/>
        <v>0</v>
      </c>
      <c r="E58" s="69">
        <f>E59</f>
        <v>1365720.74</v>
      </c>
      <c r="F58" s="69">
        <f t="shared" si="29"/>
        <v>0</v>
      </c>
      <c r="G58" s="69">
        <f>G59</f>
        <v>1365720.74</v>
      </c>
      <c r="H58" s="69">
        <f t="shared" si="29"/>
        <v>-725579.1799999999</v>
      </c>
      <c r="I58" s="69">
        <f>I59</f>
        <v>640141.56</v>
      </c>
    </row>
    <row r="59" spans="1:9" ht="63.75">
      <c r="A59" s="4" t="s">
        <v>93</v>
      </c>
      <c r="B59" s="3" t="s">
        <v>0</v>
      </c>
      <c r="C59" s="69">
        <v>1365720.74</v>
      </c>
      <c r="D59" s="69">
        <f>E59-C59</f>
        <v>0</v>
      </c>
      <c r="E59" s="69">
        <v>1365720.74</v>
      </c>
      <c r="F59" s="69">
        <f>G59-E59</f>
        <v>0</v>
      </c>
      <c r="G59" s="69">
        <v>1365720.74</v>
      </c>
      <c r="H59" s="69">
        <f>I59-G59</f>
        <v>-725579.1799999999</v>
      </c>
      <c r="I59" s="69">
        <v>640141.56</v>
      </c>
    </row>
    <row r="60" spans="1:9" ht="102">
      <c r="A60" s="6" t="s">
        <v>94</v>
      </c>
      <c r="B60" s="8" t="s">
        <v>95</v>
      </c>
      <c r="C60" s="68">
        <f aca="true" t="shared" si="30" ref="C60:H61">C61</f>
        <v>68195955.94</v>
      </c>
      <c r="D60" s="68">
        <f t="shared" si="30"/>
        <v>0</v>
      </c>
      <c r="E60" s="68">
        <f>E61</f>
        <v>68195955.94</v>
      </c>
      <c r="F60" s="68">
        <f t="shared" si="30"/>
        <v>0</v>
      </c>
      <c r="G60" s="68">
        <f>G61</f>
        <v>68195955.94</v>
      </c>
      <c r="H60" s="68">
        <f t="shared" si="30"/>
        <v>0</v>
      </c>
      <c r="I60" s="68">
        <f>I61</f>
        <v>68195955.94</v>
      </c>
    </row>
    <row r="61" spans="1:9" ht="102">
      <c r="A61" s="4" t="s">
        <v>96</v>
      </c>
      <c r="B61" s="7" t="s">
        <v>97</v>
      </c>
      <c r="C61" s="69">
        <f t="shared" si="30"/>
        <v>68195955.94</v>
      </c>
      <c r="D61" s="69">
        <f t="shared" si="30"/>
        <v>0</v>
      </c>
      <c r="E61" s="69">
        <f>E62</f>
        <v>68195955.94</v>
      </c>
      <c r="F61" s="69">
        <f t="shared" si="30"/>
        <v>0</v>
      </c>
      <c r="G61" s="69">
        <f>G62</f>
        <v>68195955.94</v>
      </c>
      <c r="H61" s="69">
        <f t="shared" si="30"/>
        <v>0</v>
      </c>
      <c r="I61" s="69">
        <f>I62</f>
        <v>68195955.94</v>
      </c>
    </row>
    <row r="62" spans="1:9" ht="89.25">
      <c r="A62" s="4" t="s">
        <v>98</v>
      </c>
      <c r="B62" s="3" t="s">
        <v>5</v>
      </c>
      <c r="C62" s="69">
        <v>68195955.94</v>
      </c>
      <c r="D62" s="69">
        <f>E62-C62</f>
        <v>0</v>
      </c>
      <c r="E62" s="69">
        <v>68195955.94</v>
      </c>
      <c r="F62" s="69">
        <f>G62-E62</f>
        <v>0</v>
      </c>
      <c r="G62" s="69">
        <v>68195955.94</v>
      </c>
      <c r="H62" s="69">
        <f>I62-G62</f>
        <v>0</v>
      </c>
      <c r="I62" s="69">
        <v>68195955.94</v>
      </c>
    </row>
    <row r="63" spans="1:9" ht="25.5">
      <c r="A63" s="10" t="s">
        <v>99</v>
      </c>
      <c r="B63" s="24" t="s">
        <v>100</v>
      </c>
      <c r="C63" s="66">
        <f aca="true" t="shared" si="31" ref="C63:H63">C64</f>
        <v>9916666.68</v>
      </c>
      <c r="D63" s="66">
        <f t="shared" si="31"/>
        <v>0</v>
      </c>
      <c r="E63" s="66">
        <f>E64</f>
        <v>9916666.68</v>
      </c>
      <c r="F63" s="66">
        <f t="shared" si="31"/>
        <v>0</v>
      </c>
      <c r="G63" s="66">
        <f>G64</f>
        <v>9916666.68</v>
      </c>
      <c r="H63" s="66">
        <f t="shared" si="31"/>
        <v>-7197966.68</v>
      </c>
      <c r="I63" s="66">
        <f>I64</f>
        <v>2718700</v>
      </c>
    </row>
    <row r="64" spans="1:9" ht="25.5">
      <c r="A64" s="6" t="s">
        <v>101</v>
      </c>
      <c r="B64" s="5" t="s">
        <v>102</v>
      </c>
      <c r="C64" s="68">
        <f aca="true" t="shared" si="32" ref="C64:I64">C65+C66+C67+C68</f>
        <v>9916666.68</v>
      </c>
      <c r="D64" s="68">
        <f t="shared" si="32"/>
        <v>0</v>
      </c>
      <c r="E64" s="68">
        <f t="shared" si="32"/>
        <v>9916666.68</v>
      </c>
      <c r="F64" s="68">
        <f t="shared" si="32"/>
        <v>0</v>
      </c>
      <c r="G64" s="68">
        <f t="shared" si="32"/>
        <v>9916666.68</v>
      </c>
      <c r="H64" s="68">
        <f t="shared" si="32"/>
        <v>-7197966.68</v>
      </c>
      <c r="I64" s="68">
        <f t="shared" si="32"/>
        <v>2718700</v>
      </c>
    </row>
    <row r="65" spans="1:9" ht="38.25">
      <c r="A65" s="4" t="s">
        <v>103</v>
      </c>
      <c r="B65" s="7" t="s">
        <v>104</v>
      </c>
      <c r="C65" s="69">
        <v>3347833.34</v>
      </c>
      <c r="D65" s="69">
        <f>E65-C65</f>
        <v>0</v>
      </c>
      <c r="E65" s="69">
        <v>3347833.34</v>
      </c>
      <c r="F65" s="69">
        <f>G65-E65</f>
        <v>0</v>
      </c>
      <c r="G65" s="69">
        <v>3347833.34</v>
      </c>
      <c r="H65" s="69">
        <f>I65-G65</f>
        <v>-2717033.34</v>
      </c>
      <c r="I65" s="69">
        <v>630800</v>
      </c>
    </row>
    <row r="66" spans="1:9" ht="25.5">
      <c r="A66" s="4" t="s">
        <v>105</v>
      </c>
      <c r="B66" s="7" t="s">
        <v>106</v>
      </c>
      <c r="C66" s="69">
        <v>5925666.67</v>
      </c>
      <c r="D66" s="69">
        <f aca="true" t="shared" si="33" ref="D66:F68">E66-C66</f>
        <v>0</v>
      </c>
      <c r="E66" s="69">
        <v>5925666.67</v>
      </c>
      <c r="F66" s="69">
        <f t="shared" si="33"/>
        <v>0</v>
      </c>
      <c r="G66" s="69">
        <v>5925666.67</v>
      </c>
      <c r="H66" s="69">
        <f>I66-G66</f>
        <v>-3917766.67</v>
      </c>
      <c r="I66" s="69">
        <v>2007900</v>
      </c>
    </row>
    <row r="67" spans="1:9" ht="12.75">
      <c r="A67" s="4" t="s">
        <v>170</v>
      </c>
      <c r="B67" s="7" t="s">
        <v>171</v>
      </c>
      <c r="C67" s="69">
        <v>410000</v>
      </c>
      <c r="D67" s="69">
        <f t="shared" si="33"/>
        <v>0</v>
      </c>
      <c r="E67" s="69">
        <v>410000</v>
      </c>
      <c r="F67" s="69">
        <f t="shared" si="33"/>
        <v>0</v>
      </c>
      <c r="G67" s="69">
        <v>410000</v>
      </c>
      <c r="H67" s="69">
        <f>I67-G67</f>
        <v>-330000</v>
      </c>
      <c r="I67" s="69">
        <v>80000</v>
      </c>
    </row>
    <row r="68" spans="1:9" ht="29.25" customHeight="1">
      <c r="A68" s="4" t="s">
        <v>301</v>
      </c>
      <c r="B68" s="7" t="s">
        <v>265</v>
      </c>
      <c r="C68" s="69">
        <v>233166.67</v>
      </c>
      <c r="D68" s="69">
        <f t="shared" si="33"/>
        <v>0</v>
      </c>
      <c r="E68" s="69">
        <v>233166.67</v>
      </c>
      <c r="F68" s="69">
        <f t="shared" si="33"/>
        <v>0</v>
      </c>
      <c r="G68" s="69">
        <v>233166.67</v>
      </c>
      <c r="H68" s="69">
        <f>I68-G68</f>
        <v>-233166.67</v>
      </c>
      <c r="I68" s="69">
        <v>0</v>
      </c>
    </row>
    <row r="69" spans="1:9" ht="25.5">
      <c r="A69" s="10" t="s">
        <v>18</v>
      </c>
      <c r="B69" s="24" t="s">
        <v>107</v>
      </c>
      <c r="C69" s="66">
        <f aca="true" t="shared" si="34" ref="C69:I69">C73+C70</f>
        <v>2402515.72</v>
      </c>
      <c r="D69" s="66">
        <f t="shared" si="34"/>
        <v>0</v>
      </c>
      <c r="E69" s="66">
        <f t="shared" si="34"/>
        <v>2402515.72</v>
      </c>
      <c r="F69" s="66">
        <f t="shared" si="34"/>
        <v>0</v>
      </c>
      <c r="G69" s="66">
        <f t="shared" si="34"/>
        <v>2402515.72</v>
      </c>
      <c r="H69" s="66">
        <f t="shared" si="34"/>
        <v>-1300000</v>
      </c>
      <c r="I69" s="66">
        <f t="shared" si="34"/>
        <v>1102515.72</v>
      </c>
    </row>
    <row r="70" spans="1:9" s="16" customFormat="1" ht="12.75">
      <c r="A70" s="6" t="s">
        <v>164</v>
      </c>
      <c r="B70" s="5" t="s">
        <v>163</v>
      </c>
      <c r="C70" s="68">
        <f aca="true" t="shared" si="35" ref="C70:I70">C71</f>
        <v>295877</v>
      </c>
      <c r="D70" s="68">
        <f t="shared" si="35"/>
        <v>0</v>
      </c>
      <c r="E70" s="68">
        <f t="shared" si="35"/>
        <v>295877</v>
      </c>
      <c r="F70" s="68">
        <f t="shared" si="35"/>
        <v>0</v>
      </c>
      <c r="G70" s="68">
        <f t="shared" si="35"/>
        <v>295877</v>
      </c>
      <c r="H70" s="68">
        <f t="shared" si="35"/>
        <v>-200000</v>
      </c>
      <c r="I70" s="68">
        <f t="shared" si="35"/>
        <v>95877</v>
      </c>
    </row>
    <row r="71" spans="1:9" ht="25.5">
      <c r="A71" s="4" t="s">
        <v>162</v>
      </c>
      <c r="B71" s="3" t="s">
        <v>161</v>
      </c>
      <c r="C71" s="69">
        <f aca="true" t="shared" si="36" ref="C71:I71">C72</f>
        <v>295877</v>
      </c>
      <c r="D71" s="69">
        <f t="shared" si="36"/>
        <v>0</v>
      </c>
      <c r="E71" s="69">
        <f t="shared" si="36"/>
        <v>295877</v>
      </c>
      <c r="F71" s="69">
        <f t="shared" si="36"/>
        <v>0</v>
      </c>
      <c r="G71" s="69">
        <f t="shared" si="36"/>
        <v>295877</v>
      </c>
      <c r="H71" s="69">
        <f t="shared" si="36"/>
        <v>-200000</v>
      </c>
      <c r="I71" s="69">
        <f t="shared" si="36"/>
        <v>95877</v>
      </c>
    </row>
    <row r="72" spans="1:9" ht="38.25">
      <c r="A72" s="4" t="s">
        <v>160</v>
      </c>
      <c r="B72" s="3" t="s">
        <v>159</v>
      </c>
      <c r="C72" s="69">
        <v>295877</v>
      </c>
      <c r="D72" s="69">
        <f>E72-C72</f>
        <v>0</v>
      </c>
      <c r="E72" s="69">
        <v>295877</v>
      </c>
      <c r="F72" s="69">
        <f>G72-E72</f>
        <v>0</v>
      </c>
      <c r="G72" s="69">
        <v>295877</v>
      </c>
      <c r="H72" s="69">
        <f>I72-G72</f>
        <v>-200000</v>
      </c>
      <c r="I72" s="69">
        <v>95877</v>
      </c>
    </row>
    <row r="73" spans="1:9" ht="25.5">
      <c r="A73" s="6" t="s">
        <v>20</v>
      </c>
      <c r="B73" s="5" t="s">
        <v>19</v>
      </c>
      <c r="C73" s="68">
        <f aca="true" t="shared" si="37" ref="C73:I73">C76+C74</f>
        <v>2106638.72</v>
      </c>
      <c r="D73" s="68">
        <f t="shared" si="37"/>
        <v>0</v>
      </c>
      <c r="E73" s="68">
        <f t="shared" si="37"/>
        <v>2106638.72</v>
      </c>
      <c r="F73" s="68">
        <f t="shared" si="37"/>
        <v>0</v>
      </c>
      <c r="G73" s="68">
        <f t="shared" si="37"/>
        <v>2106638.72</v>
      </c>
      <c r="H73" s="68">
        <f t="shared" si="37"/>
        <v>-1100000</v>
      </c>
      <c r="I73" s="68">
        <f t="shared" si="37"/>
        <v>1006638.72</v>
      </c>
    </row>
    <row r="74" spans="1:9" ht="38.25">
      <c r="A74" s="4" t="s">
        <v>108</v>
      </c>
      <c r="B74" s="3" t="s">
        <v>109</v>
      </c>
      <c r="C74" s="69">
        <f aca="true" t="shared" si="38" ref="C74:I74">C75</f>
        <v>1299641.12</v>
      </c>
      <c r="D74" s="69">
        <f t="shared" si="38"/>
        <v>0</v>
      </c>
      <c r="E74" s="69">
        <f t="shared" si="38"/>
        <v>1299641.12</v>
      </c>
      <c r="F74" s="69">
        <f t="shared" si="38"/>
        <v>0</v>
      </c>
      <c r="G74" s="69">
        <f t="shared" si="38"/>
        <v>1299641.12</v>
      </c>
      <c r="H74" s="69">
        <f t="shared" si="38"/>
        <v>-1093000</v>
      </c>
      <c r="I74" s="69">
        <f t="shared" si="38"/>
        <v>206641.12</v>
      </c>
    </row>
    <row r="75" spans="1:9" ht="38.25">
      <c r="A75" s="4" t="s">
        <v>110</v>
      </c>
      <c r="B75" s="3" t="s">
        <v>1</v>
      </c>
      <c r="C75" s="69">
        <v>1299641.12</v>
      </c>
      <c r="D75" s="69">
        <f>E75-C75</f>
        <v>0</v>
      </c>
      <c r="E75" s="69">
        <v>1299641.12</v>
      </c>
      <c r="F75" s="69">
        <f>G75-E75</f>
        <v>0</v>
      </c>
      <c r="G75" s="69">
        <v>1299641.12</v>
      </c>
      <c r="H75" s="69">
        <f>I75-G75</f>
        <v>-1093000</v>
      </c>
      <c r="I75" s="69">
        <v>206641.12</v>
      </c>
    </row>
    <row r="76" spans="1:9" ht="25.5">
      <c r="A76" s="4" t="s">
        <v>111</v>
      </c>
      <c r="B76" s="3" t="s">
        <v>112</v>
      </c>
      <c r="C76" s="69">
        <f aca="true" t="shared" si="39" ref="C76:I76">C77</f>
        <v>806997.6</v>
      </c>
      <c r="D76" s="69">
        <f t="shared" si="39"/>
        <v>0</v>
      </c>
      <c r="E76" s="69">
        <f t="shared" si="39"/>
        <v>806997.6</v>
      </c>
      <c r="F76" s="69">
        <f t="shared" si="39"/>
        <v>0</v>
      </c>
      <c r="G76" s="69">
        <f t="shared" si="39"/>
        <v>806997.6</v>
      </c>
      <c r="H76" s="69">
        <f t="shared" si="39"/>
        <v>-7000</v>
      </c>
      <c r="I76" s="69">
        <f t="shared" si="39"/>
        <v>799997.6</v>
      </c>
    </row>
    <row r="77" spans="1:9" ht="25.5">
      <c r="A77" s="4" t="s">
        <v>21</v>
      </c>
      <c r="B77" s="3" t="s">
        <v>9</v>
      </c>
      <c r="C77" s="69">
        <v>806997.6</v>
      </c>
      <c r="D77" s="69">
        <f>E77-C77</f>
        <v>0</v>
      </c>
      <c r="E77" s="69">
        <v>806997.6</v>
      </c>
      <c r="F77" s="69">
        <f>G77-E77</f>
        <v>0</v>
      </c>
      <c r="G77" s="69">
        <v>806997.6</v>
      </c>
      <c r="H77" s="69">
        <f>I77-G77</f>
        <v>-7000</v>
      </c>
      <c r="I77" s="69">
        <v>799997.6</v>
      </c>
    </row>
    <row r="78" spans="1:9" ht="25.5">
      <c r="A78" s="10" t="s">
        <v>113</v>
      </c>
      <c r="B78" s="24" t="s">
        <v>114</v>
      </c>
      <c r="C78" s="66">
        <f aca="true" t="shared" si="40" ref="C78:I80">C79</f>
        <v>13944044.33</v>
      </c>
      <c r="D78" s="66">
        <f t="shared" si="40"/>
        <v>0</v>
      </c>
      <c r="E78" s="66">
        <f t="shared" si="40"/>
        <v>13944044.33</v>
      </c>
      <c r="F78" s="66">
        <f t="shared" si="40"/>
        <v>0</v>
      </c>
      <c r="G78" s="66">
        <f t="shared" si="40"/>
        <v>13944044.33</v>
      </c>
      <c r="H78" s="66">
        <f t="shared" si="40"/>
        <v>-3000000</v>
      </c>
      <c r="I78" s="66">
        <f t="shared" si="40"/>
        <v>10944044.33</v>
      </c>
    </row>
    <row r="79" spans="1:9" ht="102">
      <c r="A79" s="6" t="s">
        <v>115</v>
      </c>
      <c r="B79" s="8" t="s">
        <v>116</v>
      </c>
      <c r="C79" s="68">
        <f t="shared" si="40"/>
        <v>13944044.33</v>
      </c>
      <c r="D79" s="68">
        <f t="shared" si="40"/>
        <v>0</v>
      </c>
      <c r="E79" s="68">
        <f>E80</f>
        <v>13944044.33</v>
      </c>
      <c r="F79" s="68">
        <f t="shared" si="40"/>
        <v>0</v>
      </c>
      <c r="G79" s="68">
        <f>G80</f>
        <v>13944044.33</v>
      </c>
      <c r="H79" s="68">
        <f t="shared" si="40"/>
        <v>-3000000</v>
      </c>
      <c r="I79" s="68">
        <f>I80</f>
        <v>10944044.33</v>
      </c>
    </row>
    <row r="80" spans="1:9" ht="102">
      <c r="A80" s="4" t="s">
        <v>117</v>
      </c>
      <c r="B80" s="7" t="s">
        <v>118</v>
      </c>
      <c r="C80" s="69">
        <f>C81</f>
        <v>13944044.33</v>
      </c>
      <c r="D80" s="69">
        <f t="shared" si="40"/>
        <v>0</v>
      </c>
      <c r="E80" s="69">
        <f t="shared" si="40"/>
        <v>13944044.33</v>
      </c>
      <c r="F80" s="69">
        <f t="shared" si="40"/>
        <v>0</v>
      </c>
      <c r="G80" s="69">
        <f t="shared" si="40"/>
        <v>13944044.33</v>
      </c>
      <c r="H80" s="69">
        <f t="shared" si="40"/>
        <v>-3000000</v>
      </c>
      <c r="I80" s="69">
        <f t="shared" si="40"/>
        <v>10944044.33</v>
      </c>
    </row>
    <row r="81" spans="1:9" ht="102">
      <c r="A81" s="4" t="s">
        <v>119</v>
      </c>
      <c r="B81" s="7" t="s">
        <v>6</v>
      </c>
      <c r="C81" s="69">
        <v>13944044.33</v>
      </c>
      <c r="D81" s="69">
        <f>E81-C81</f>
        <v>0</v>
      </c>
      <c r="E81" s="69">
        <v>13944044.33</v>
      </c>
      <c r="F81" s="69">
        <f>G81-E81</f>
        <v>0</v>
      </c>
      <c r="G81" s="69">
        <v>13944044.33</v>
      </c>
      <c r="H81" s="69">
        <f>I81-G81</f>
        <v>-3000000</v>
      </c>
      <c r="I81" s="69">
        <v>10944044.33</v>
      </c>
    </row>
    <row r="82" spans="1:9" ht="12.75">
      <c r="A82" s="10" t="s">
        <v>120</v>
      </c>
      <c r="B82" s="24" t="s">
        <v>121</v>
      </c>
      <c r="C82" s="66">
        <f aca="true" t="shared" si="41" ref="C82:I82">C83+C111+C116</f>
        <v>3859634.65</v>
      </c>
      <c r="D82" s="66">
        <f t="shared" si="41"/>
        <v>0</v>
      </c>
      <c r="E82" s="66">
        <f t="shared" si="41"/>
        <v>3859634.65</v>
      </c>
      <c r="F82" s="66">
        <f t="shared" si="41"/>
        <v>0</v>
      </c>
      <c r="G82" s="66">
        <f t="shared" si="41"/>
        <v>3859634.65</v>
      </c>
      <c r="H82" s="66">
        <f t="shared" si="41"/>
        <v>0</v>
      </c>
      <c r="I82" s="66">
        <f t="shared" si="41"/>
        <v>3859634.65</v>
      </c>
    </row>
    <row r="83" spans="1:9" ht="41.25" customHeight="1">
      <c r="A83" s="49" t="s">
        <v>302</v>
      </c>
      <c r="B83" s="53" t="s">
        <v>303</v>
      </c>
      <c r="C83" s="68">
        <f aca="true" t="shared" si="42" ref="C83:I83">C84+C86+C94+C107+C88+C90+C92+C96+C98+C100+C102+C104+C109</f>
        <v>111161.25</v>
      </c>
      <c r="D83" s="68">
        <f t="shared" si="42"/>
        <v>0</v>
      </c>
      <c r="E83" s="68">
        <f t="shared" si="42"/>
        <v>111161.25</v>
      </c>
      <c r="F83" s="68">
        <f t="shared" si="42"/>
        <v>192500</v>
      </c>
      <c r="G83" s="68">
        <f t="shared" si="42"/>
        <v>303661.25</v>
      </c>
      <c r="H83" s="68">
        <f t="shared" si="42"/>
        <v>533800</v>
      </c>
      <c r="I83" s="68">
        <f t="shared" si="42"/>
        <v>837461.25</v>
      </c>
    </row>
    <row r="84" spans="1:9" ht="72" customHeight="1">
      <c r="A84" s="51" t="s">
        <v>304</v>
      </c>
      <c r="B84" s="54" t="s">
        <v>308</v>
      </c>
      <c r="C84" s="69">
        <f aca="true" t="shared" si="43" ref="C84:I84">C85</f>
        <v>37625</v>
      </c>
      <c r="D84" s="69">
        <f t="shared" si="43"/>
        <v>0</v>
      </c>
      <c r="E84" s="69">
        <f t="shared" si="43"/>
        <v>37625</v>
      </c>
      <c r="F84" s="69">
        <f t="shared" si="43"/>
        <v>40000</v>
      </c>
      <c r="G84" s="69">
        <f t="shared" si="43"/>
        <v>77625</v>
      </c>
      <c r="H84" s="69">
        <f t="shared" si="43"/>
        <v>48000</v>
      </c>
      <c r="I84" s="69">
        <f t="shared" si="43"/>
        <v>125625</v>
      </c>
    </row>
    <row r="85" spans="1:9" ht="89.25">
      <c r="A85" s="51" t="s">
        <v>305</v>
      </c>
      <c r="B85" s="54" t="s">
        <v>309</v>
      </c>
      <c r="C85" s="69">
        <v>37625</v>
      </c>
      <c r="D85" s="69">
        <f>E85-C85</f>
        <v>0</v>
      </c>
      <c r="E85" s="69">
        <v>37625</v>
      </c>
      <c r="F85" s="69">
        <f>G85-E85</f>
        <v>40000</v>
      </c>
      <c r="G85" s="69">
        <v>77625</v>
      </c>
      <c r="H85" s="69">
        <f>I85-G85</f>
        <v>48000</v>
      </c>
      <c r="I85" s="69">
        <v>125625</v>
      </c>
    </row>
    <row r="86" spans="1:9" ht="89.25">
      <c r="A86" s="51" t="s">
        <v>306</v>
      </c>
      <c r="B86" s="54" t="s">
        <v>310</v>
      </c>
      <c r="C86" s="69">
        <f aca="true" t="shared" si="44" ref="C86:I86">C87</f>
        <v>40829.25</v>
      </c>
      <c r="D86" s="69">
        <f t="shared" si="44"/>
        <v>0</v>
      </c>
      <c r="E86" s="69">
        <f t="shared" si="44"/>
        <v>40829.25</v>
      </c>
      <c r="F86" s="69">
        <f t="shared" si="44"/>
        <v>0</v>
      </c>
      <c r="G86" s="69">
        <f t="shared" si="44"/>
        <v>40829.25</v>
      </c>
      <c r="H86" s="69">
        <f t="shared" si="44"/>
        <v>-19500</v>
      </c>
      <c r="I86" s="69">
        <f t="shared" si="44"/>
        <v>21329.25</v>
      </c>
    </row>
    <row r="87" spans="1:9" ht="119.25" customHeight="1">
      <c r="A87" s="51" t="s">
        <v>307</v>
      </c>
      <c r="B87" s="54" t="s">
        <v>311</v>
      </c>
      <c r="C87" s="69">
        <v>40829.25</v>
      </c>
      <c r="D87" s="69">
        <f>E87-C87</f>
        <v>0</v>
      </c>
      <c r="E87" s="69">
        <v>40829.25</v>
      </c>
      <c r="F87" s="69">
        <f>G87-E87</f>
        <v>0</v>
      </c>
      <c r="G87" s="69">
        <v>40829.25</v>
      </c>
      <c r="H87" s="69">
        <f>I87-G87</f>
        <v>-19500</v>
      </c>
      <c r="I87" s="69">
        <v>21329.25</v>
      </c>
    </row>
    <row r="88" spans="1:9" ht="68.25" customHeight="1">
      <c r="A88" s="51" t="s">
        <v>367</v>
      </c>
      <c r="B88" s="81" t="s">
        <v>369</v>
      </c>
      <c r="C88" s="69">
        <f aca="true" t="shared" si="45" ref="C88:I88">C89</f>
        <v>0</v>
      </c>
      <c r="D88" s="69">
        <f t="shared" si="45"/>
        <v>0</v>
      </c>
      <c r="E88" s="69">
        <f t="shared" si="45"/>
        <v>0</v>
      </c>
      <c r="F88" s="69">
        <f t="shared" si="45"/>
        <v>500</v>
      </c>
      <c r="G88" s="69">
        <f t="shared" si="45"/>
        <v>500</v>
      </c>
      <c r="H88" s="69">
        <f t="shared" si="45"/>
        <v>2000</v>
      </c>
      <c r="I88" s="69">
        <f t="shared" si="45"/>
        <v>2500</v>
      </c>
    </row>
    <row r="89" spans="1:9" ht="93" customHeight="1">
      <c r="A89" s="51" t="s">
        <v>368</v>
      </c>
      <c r="B89" s="81" t="s">
        <v>370</v>
      </c>
      <c r="C89" s="69">
        <v>0</v>
      </c>
      <c r="D89" s="69">
        <f>E89-C89</f>
        <v>0</v>
      </c>
      <c r="E89" s="69">
        <v>0</v>
      </c>
      <c r="F89" s="69">
        <f>G89-E89</f>
        <v>500</v>
      </c>
      <c r="G89" s="69">
        <v>500</v>
      </c>
      <c r="H89" s="69">
        <f>I89-G89</f>
        <v>2000</v>
      </c>
      <c r="I89" s="69">
        <v>2500</v>
      </c>
    </row>
    <row r="90" spans="1:9" ht="78" customHeight="1">
      <c r="A90" s="51" t="s">
        <v>371</v>
      </c>
      <c r="B90" s="81" t="s">
        <v>373</v>
      </c>
      <c r="C90" s="69">
        <f aca="true" t="shared" si="46" ref="C90:I90">C91</f>
        <v>0</v>
      </c>
      <c r="D90" s="69">
        <f t="shared" si="46"/>
        <v>0</v>
      </c>
      <c r="E90" s="69">
        <f t="shared" si="46"/>
        <v>0</v>
      </c>
      <c r="F90" s="69">
        <f t="shared" si="46"/>
        <v>0</v>
      </c>
      <c r="G90" s="69">
        <f t="shared" si="46"/>
        <v>0</v>
      </c>
      <c r="H90" s="69">
        <f t="shared" si="46"/>
        <v>7500</v>
      </c>
      <c r="I90" s="69">
        <f t="shared" si="46"/>
        <v>7500</v>
      </c>
    </row>
    <row r="91" spans="1:9" ht="93" customHeight="1">
      <c r="A91" s="51" t="s">
        <v>372</v>
      </c>
      <c r="B91" s="81" t="s">
        <v>374</v>
      </c>
      <c r="C91" s="69">
        <v>0</v>
      </c>
      <c r="D91" s="69">
        <f>E91-C91</f>
        <v>0</v>
      </c>
      <c r="E91" s="69">
        <v>0</v>
      </c>
      <c r="F91" s="69">
        <f>G91-E91</f>
        <v>0</v>
      </c>
      <c r="G91" s="69">
        <v>0</v>
      </c>
      <c r="H91" s="69">
        <f>I91-G91</f>
        <v>7500</v>
      </c>
      <c r="I91" s="69">
        <v>7500</v>
      </c>
    </row>
    <row r="92" spans="1:9" ht="71.25" customHeight="1">
      <c r="A92" s="51" t="s">
        <v>375</v>
      </c>
      <c r="B92" s="81" t="s">
        <v>377</v>
      </c>
      <c r="C92" s="69">
        <f aca="true" t="shared" si="47" ref="C92:I92">C93</f>
        <v>0</v>
      </c>
      <c r="D92" s="69">
        <f t="shared" si="47"/>
        <v>0</v>
      </c>
      <c r="E92" s="69">
        <f t="shared" si="47"/>
        <v>0</v>
      </c>
      <c r="F92" s="69">
        <f t="shared" si="47"/>
        <v>0</v>
      </c>
      <c r="G92" s="69">
        <f t="shared" si="47"/>
        <v>0</v>
      </c>
      <c r="H92" s="69">
        <f t="shared" si="47"/>
        <v>10000</v>
      </c>
      <c r="I92" s="69">
        <f t="shared" si="47"/>
        <v>10000</v>
      </c>
    </row>
    <row r="93" spans="1:9" ht="93" customHeight="1">
      <c r="A93" s="51" t="s">
        <v>376</v>
      </c>
      <c r="B93" s="81" t="s">
        <v>378</v>
      </c>
      <c r="C93" s="69">
        <v>0</v>
      </c>
      <c r="D93" s="69">
        <f>E93-C93</f>
        <v>0</v>
      </c>
      <c r="E93" s="69">
        <v>0</v>
      </c>
      <c r="F93" s="69">
        <f>G93-E93</f>
        <v>0</v>
      </c>
      <c r="G93" s="69">
        <v>0</v>
      </c>
      <c r="H93" s="69">
        <f>I93-G93</f>
        <v>10000</v>
      </c>
      <c r="I93" s="69">
        <v>10000</v>
      </c>
    </row>
    <row r="94" spans="1:9" ht="67.5" customHeight="1">
      <c r="A94" s="51" t="s">
        <v>312</v>
      </c>
      <c r="B94" s="54" t="s">
        <v>313</v>
      </c>
      <c r="C94" s="69">
        <f aca="true" t="shared" si="48" ref="C94:I94">C95</f>
        <v>7500</v>
      </c>
      <c r="D94" s="69">
        <f t="shared" si="48"/>
        <v>0</v>
      </c>
      <c r="E94" s="69">
        <f t="shared" si="48"/>
        <v>7500</v>
      </c>
      <c r="F94" s="69">
        <f t="shared" si="48"/>
        <v>0</v>
      </c>
      <c r="G94" s="69">
        <f t="shared" si="48"/>
        <v>7500</v>
      </c>
      <c r="H94" s="69">
        <f t="shared" si="48"/>
        <v>-7500</v>
      </c>
      <c r="I94" s="69">
        <f t="shared" si="48"/>
        <v>0</v>
      </c>
    </row>
    <row r="95" spans="1:9" ht="89.25">
      <c r="A95" s="51" t="s">
        <v>314</v>
      </c>
      <c r="B95" s="54" t="s">
        <v>317</v>
      </c>
      <c r="C95" s="69">
        <v>7500</v>
      </c>
      <c r="D95" s="69">
        <f>E95-C95</f>
        <v>0</v>
      </c>
      <c r="E95" s="69">
        <v>7500</v>
      </c>
      <c r="F95" s="69">
        <f>G95-E95</f>
        <v>0</v>
      </c>
      <c r="G95" s="69">
        <v>7500</v>
      </c>
      <c r="H95" s="69">
        <f>I95-G95</f>
        <v>-7500</v>
      </c>
      <c r="I95" s="69">
        <v>0</v>
      </c>
    </row>
    <row r="96" spans="1:9" ht="89.25">
      <c r="A96" s="51" t="s">
        <v>379</v>
      </c>
      <c r="B96" s="81" t="s">
        <v>381</v>
      </c>
      <c r="C96" s="69">
        <f aca="true" t="shared" si="49" ref="C96:I96">C97</f>
        <v>0</v>
      </c>
      <c r="D96" s="69">
        <f t="shared" si="49"/>
        <v>0</v>
      </c>
      <c r="E96" s="69">
        <f t="shared" si="49"/>
        <v>0</v>
      </c>
      <c r="F96" s="69">
        <f t="shared" si="49"/>
        <v>25000</v>
      </c>
      <c r="G96" s="69">
        <f t="shared" si="49"/>
        <v>25000</v>
      </c>
      <c r="H96" s="69">
        <f t="shared" si="49"/>
        <v>52000</v>
      </c>
      <c r="I96" s="69">
        <f t="shared" si="49"/>
        <v>77000</v>
      </c>
    </row>
    <row r="97" spans="1:9" ht="114.75">
      <c r="A97" s="51" t="s">
        <v>380</v>
      </c>
      <c r="B97" s="81" t="s">
        <v>382</v>
      </c>
      <c r="C97" s="69">
        <v>0</v>
      </c>
      <c r="D97" s="69">
        <f>E97-C97</f>
        <v>0</v>
      </c>
      <c r="E97" s="69">
        <v>0</v>
      </c>
      <c r="F97" s="69">
        <f>G97-E97</f>
        <v>25000</v>
      </c>
      <c r="G97" s="69">
        <v>25000</v>
      </c>
      <c r="H97" s="69">
        <f>I97-G97</f>
        <v>52000</v>
      </c>
      <c r="I97" s="69">
        <v>77000</v>
      </c>
    </row>
    <row r="98" spans="1:9" ht="76.5">
      <c r="A98" s="51" t="s">
        <v>383</v>
      </c>
      <c r="B98" s="81" t="s">
        <v>385</v>
      </c>
      <c r="C98" s="69">
        <f aca="true" t="shared" si="50" ref="C98:I98">C99</f>
        <v>0</v>
      </c>
      <c r="D98" s="69">
        <f t="shared" si="50"/>
        <v>0</v>
      </c>
      <c r="E98" s="69">
        <f t="shared" si="50"/>
        <v>0</v>
      </c>
      <c r="F98" s="69">
        <f t="shared" si="50"/>
        <v>1000</v>
      </c>
      <c r="G98" s="69">
        <f t="shared" si="50"/>
        <v>1000</v>
      </c>
      <c r="H98" s="69">
        <f t="shared" si="50"/>
        <v>10000</v>
      </c>
      <c r="I98" s="69">
        <f t="shared" si="50"/>
        <v>11000</v>
      </c>
    </row>
    <row r="99" spans="1:9" ht="140.25">
      <c r="A99" s="51" t="s">
        <v>384</v>
      </c>
      <c r="B99" s="81" t="s">
        <v>386</v>
      </c>
      <c r="C99" s="69">
        <v>0</v>
      </c>
      <c r="D99" s="69">
        <f>E99-C99</f>
        <v>0</v>
      </c>
      <c r="E99" s="69">
        <v>0</v>
      </c>
      <c r="F99" s="69">
        <f>G99-E99</f>
        <v>1000</v>
      </c>
      <c r="G99" s="69">
        <v>1000</v>
      </c>
      <c r="H99" s="69">
        <f>I99-G99</f>
        <v>10000</v>
      </c>
      <c r="I99" s="69">
        <v>11000</v>
      </c>
    </row>
    <row r="100" spans="1:9" ht="76.5">
      <c r="A100" s="51" t="s">
        <v>387</v>
      </c>
      <c r="B100" s="81" t="s">
        <v>389</v>
      </c>
      <c r="C100" s="69">
        <f aca="true" t="shared" si="51" ref="C100:I100">C101</f>
        <v>0</v>
      </c>
      <c r="D100" s="69">
        <f t="shared" si="51"/>
        <v>0</v>
      </c>
      <c r="E100" s="69">
        <f t="shared" si="51"/>
        <v>0</v>
      </c>
      <c r="F100" s="69">
        <f t="shared" si="51"/>
        <v>0</v>
      </c>
      <c r="G100" s="69">
        <f t="shared" si="51"/>
        <v>0</v>
      </c>
      <c r="H100" s="69">
        <f t="shared" si="51"/>
        <v>300</v>
      </c>
      <c r="I100" s="69">
        <f t="shared" si="51"/>
        <v>300</v>
      </c>
    </row>
    <row r="101" spans="1:9" ht="102">
      <c r="A101" s="51" t="s">
        <v>388</v>
      </c>
      <c r="B101" s="81" t="s">
        <v>390</v>
      </c>
      <c r="C101" s="69">
        <v>0</v>
      </c>
      <c r="D101" s="69">
        <f>E101-C101</f>
        <v>0</v>
      </c>
      <c r="E101" s="69">
        <v>0</v>
      </c>
      <c r="F101" s="69">
        <f>G101-E101</f>
        <v>0</v>
      </c>
      <c r="G101" s="69">
        <v>0</v>
      </c>
      <c r="H101" s="69">
        <f>I101-G101</f>
        <v>300</v>
      </c>
      <c r="I101" s="69">
        <v>300</v>
      </c>
    </row>
    <row r="102" spans="1:9" ht="114.75">
      <c r="A102" s="51" t="s">
        <v>391</v>
      </c>
      <c r="B102" s="81" t="s">
        <v>393</v>
      </c>
      <c r="C102" s="69">
        <f aca="true" t="shared" si="52" ref="C102:I102">C103</f>
        <v>0</v>
      </c>
      <c r="D102" s="69">
        <f t="shared" si="52"/>
        <v>0</v>
      </c>
      <c r="E102" s="69">
        <f t="shared" si="52"/>
        <v>0</v>
      </c>
      <c r="F102" s="69">
        <f t="shared" si="52"/>
        <v>0</v>
      </c>
      <c r="G102" s="69">
        <f t="shared" si="52"/>
        <v>0</v>
      </c>
      <c r="H102" s="69">
        <f t="shared" si="52"/>
        <v>500</v>
      </c>
      <c r="I102" s="69">
        <f t="shared" si="52"/>
        <v>500</v>
      </c>
    </row>
    <row r="103" spans="1:9" ht="140.25">
      <c r="A103" s="51" t="s">
        <v>392</v>
      </c>
      <c r="B103" s="81" t="s">
        <v>394</v>
      </c>
      <c r="C103" s="69">
        <v>0</v>
      </c>
      <c r="D103" s="69">
        <f>E103-C103</f>
        <v>0</v>
      </c>
      <c r="E103" s="69">
        <v>0</v>
      </c>
      <c r="F103" s="69">
        <f>G103-E103</f>
        <v>0</v>
      </c>
      <c r="G103" s="69">
        <v>0</v>
      </c>
      <c r="H103" s="69">
        <f>I103-G103</f>
        <v>500</v>
      </c>
      <c r="I103" s="69">
        <v>500</v>
      </c>
    </row>
    <row r="104" spans="1:9" ht="63.75">
      <c r="A104" s="51" t="s">
        <v>395</v>
      </c>
      <c r="B104" s="81" t="s">
        <v>398</v>
      </c>
      <c r="C104" s="69">
        <f aca="true" t="shared" si="53" ref="C104:I104">C105+C106</f>
        <v>0</v>
      </c>
      <c r="D104" s="69">
        <f t="shared" si="53"/>
        <v>0</v>
      </c>
      <c r="E104" s="69">
        <f t="shared" si="53"/>
        <v>0</v>
      </c>
      <c r="F104" s="69">
        <f t="shared" si="53"/>
        <v>26000</v>
      </c>
      <c r="G104" s="69">
        <f t="shared" si="53"/>
        <v>26000</v>
      </c>
      <c r="H104" s="69">
        <f t="shared" si="53"/>
        <v>205500</v>
      </c>
      <c r="I104" s="69">
        <f t="shared" si="53"/>
        <v>231500</v>
      </c>
    </row>
    <row r="105" spans="1:9" ht="89.25">
      <c r="A105" s="51" t="s">
        <v>396</v>
      </c>
      <c r="B105" s="81" t="s">
        <v>399</v>
      </c>
      <c r="C105" s="69">
        <v>0</v>
      </c>
      <c r="D105" s="69">
        <f>E105-C105</f>
        <v>0</v>
      </c>
      <c r="E105" s="69">
        <v>0</v>
      </c>
      <c r="F105" s="69">
        <f>G105-E105</f>
        <v>26000</v>
      </c>
      <c r="G105" s="69">
        <v>26000</v>
      </c>
      <c r="H105" s="69">
        <f>I105-G105</f>
        <v>205000</v>
      </c>
      <c r="I105" s="69">
        <v>231000</v>
      </c>
    </row>
    <row r="106" spans="1:9" ht="89.25">
      <c r="A106" s="51" t="s">
        <v>397</v>
      </c>
      <c r="B106" s="81" t="s">
        <v>400</v>
      </c>
      <c r="C106" s="69">
        <v>0</v>
      </c>
      <c r="D106" s="69">
        <f>E106-C106</f>
        <v>0</v>
      </c>
      <c r="E106" s="69">
        <v>0</v>
      </c>
      <c r="F106" s="69">
        <f>G106-E106</f>
        <v>0</v>
      </c>
      <c r="G106" s="69">
        <v>0</v>
      </c>
      <c r="H106" s="69">
        <f>I106-G106</f>
        <v>500</v>
      </c>
      <c r="I106" s="69">
        <v>500</v>
      </c>
    </row>
    <row r="107" spans="1:9" ht="76.5">
      <c r="A107" s="51" t="s">
        <v>315</v>
      </c>
      <c r="B107" s="54" t="s">
        <v>318</v>
      </c>
      <c r="C107" s="69">
        <f aca="true" t="shared" si="54" ref="C107:I107">C108</f>
        <v>25207</v>
      </c>
      <c r="D107" s="69">
        <f t="shared" si="54"/>
        <v>0</v>
      </c>
      <c r="E107" s="69">
        <f t="shared" si="54"/>
        <v>25207</v>
      </c>
      <c r="F107" s="69">
        <f t="shared" si="54"/>
        <v>100000</v>
      </c>
      <c r="G107" s="69">
        <f t="shared" si="54"/>
        <v>125207</v>
      </c>
      <c r="H107" s="69">
        <f t="shared" si="54"/>
        <v>100000</v>
      </c>
      <c r="I107" s="69">
        <f t="shared" si="54"/>
        <v>225207</v>
      </c>
    </row>
    <row r="108" spans="1:9" ht="102">
      <c r="A108" s="51" t="s">
        <v>316</v>
      </c>
      <c r="B108" s="54" t="s">
        <v>319</v>
      </c>
      <c r="C108" s="73">
        <v>25207</v>
      </c>
      <c r="D108" s="69">
        <f>E108-C108</f>
        <v>0</v>
      </c>
      <c r="E108" s="69">
        <v>25207</v>
      </c>
      <c r="F108" s="69">
        <f>G108-E108</f>
        <v>100000</v>
      </c>
      <c r="G108" s="69">
        <v>125207</v>
      </c>
      <c r="H108" s="69">
        <f>I108-G108</f>
        <v>100000</v>
      </c>
      <c r="I108" s="69">
        <v>225207</v>
      </c>
    </row>
    <row r="109" spans="1:9" ht="140.25">
      <c r="A109" s="51" t="s">
        <v>401</v>
      </c>
      <c r="B109" s="81" t="s">
        <v>403</v>
      </c>
      <c r="C109" s="69">
        <f aca="true" t="shared" si="55" ref="C109:I109">C110</f>
        <v>0</v>
      </c>
      <c r="D109" s="69">
        <f t="shared" si="55"/>
        <v>0</v>
      </c>
      <c r="E109" s="69">
        <f t="shared" si="55"/>
        <v>0</v>
      </c>
      <c r="F109" s="69">
        <f t="shared" si="55"/>
        <v>0</v>
      </c>
      <c r="G109" s="69">
        <f t="shared" si="55"/>
        <v>0</v>
      </c>
      <c r="H109" s="69">
        <f t="shared" si="55"/>
        <v>125000</v>
      </c>
      <c r="I109" s="69">
        <f t="shared" si="55"/>
        <v>125000</v>
      </c>
    </row>
    <row r="110" spans="1:9" ht="165.75">
      <c r="A110" s="51" t="s">
        <v>402</v>
      </c>
      <c r="B110" s="81" t="s">
        <v>404</v>
      </c>
      <c r="C110" s="69">
        <v>0</v>
      </c>
      <c r="D110" s="69">
        <f>E110-C110</f>
        <v>0</v>
      </c>
      <c r="E110" s="69">
        <v>0</v>
      </c>
      <c r="F110" s="69">
        <f>G110-E110</f>
        <v>0</v>
      </c>
      <c r="G110" s="69">
        <v>0</v>
      </c>
      <c r="H110" s="69">
        <f>I110-G110</f>
        <v>125000</v>
      </c>
      <c r="I110" s="69">
        <v>125000</v>
      </c>
    </row>
    <row r="111" spans="1:9" ht="140.25">
      <c r="A111" s="49" t="s">
        <v>409</v>
      </c>
      <c r="B111" s="80" t="s">
        <v>410</v>
      </c>
      <c r="C111" s="68">
        <f aca="true" t="shared" si="56" ref="C111:I111">C112+C114</f>
        <v>587606.52</v>
      </c>
      <c r="D111" s="68">
        <f t="shared" si="56"/>
        <v>0</v>
      </c>
      <c r="E111" s="68">
        <f t="shared" si="56"/>
        <v>587606.52</v>
      </c>
      <c r="F111" s="68">
        <f t="shared" si="56"/>
        <v>42000</v>
      </c>
      <c r="G111" s="68">
        <f t="shared" si="56"/>
        <v>629606.52</v>
      </c>
      <c r="H111" s="68">
        <f t="shared" si="56"/>
        <v>95000</v>
      </c>
      <c r="I111" s="68">
        <f t="shared" si="56"/>
        <v>724606.52</v>
      </c>
    </row>
    <row r="112" spans="1:9" ht="76.5">
      <c r="A112" s="49" t="s">
        <v>405</v>
      </c>
      <c r="B112" s="80" t="s">
        <v>407</v>
      </c>
      <c r="C112" s="64">
        <f aca="true" t="shared" si="57" ref="C112:I112">C113</f>
        <v>0</v>
      </c>
      <c r="D112" s="64">
        <f t="shared" si="57"/>
        <v>0</v>
      </c>
      <c r="E112" s="64">
        <f t="shared" si="57"/>
        <v>0</v>
      </c>
      <c r="F112" s="64">
        <f t="shared" si="57"/>
        <v>42000</v>
      </c>
      <c r="G112" s="64">
        <f t="shared" si="57"/>
        <v>42000</v>
      </c>
      <c r="H112" s="64">
        <f t="shared" si="57"/>
        <v>220000</v>
      </c>
      <c r="I112" s="64">
        <f t="shared" si="57"/>
        <v>262000</v>
      </c>
    </row>
    <row r="113" spans="1:9" ht="89.25">
      <c r="A113" s="51" t="s">
        <v>406</v>
      </c>
      <c r="B113" s="81" t="s">
        <v>408</v>
      </c>
      <c r="C113" s="73">
        <v>0</v>
      </c>
      <c r="D113" s="69">
        <f>E113-C113</f>
        <v>0</v>
      </c>
      <c r="E113" s="69">
        <v>0</v>
      </c>
      <c r="F113" s="69">
        <f>G113-E113</f>
        <v>42000</v>
      </c>
      <c r="G113" s="69">
        <v>42000</v>
      </c>
      <c r="H113" s="69">
        <f>I113-G113</f>
        <v>220000</v>
      </c>
      <c r="I113" s="69">
        <v>262000</v>
      </c>
    </row>
    <row r="114" spans="1:9" ht="102">
      <c r="A114" s="49" t="s">
        <v>320</v>
      </c>
      <c r="B114" s="53" t="s">
        <v>325</v>
      </c>
      <c r="C114" s="64">
        <f aca="true" t="shared" si="58" ref="C114:I114">C115</f>
        <v>587606.52</v>
      </c>
      <c r="D114" s="64">
        <f t="shared" si="58"/>
        <v>0</v>
      </c>
      <c r="E114" s="64">
        <f t="shared" si="58"/>
        <v>587606.52</v>
      </c>
      <c r="F114" s="64">
        <f t="shared" si="58"/>
        <v>0</v>
      </c>
      <c r="G114" s="64">
        <f t="shared" si="58"/>
        <v>587606.52</v>
      </c>
      <c r="H114" s="64">
        <f t="shared" si="58"/>
        <v>-125000</v>
      </c>
      <c r="I114" s="64">
        <f t="shared" si="58"/>
        <v>462606.52</v>
      </c>
    </row>
    <row r="115" spans="1:9" ht="76.5">
      <c r="A115" s="51" t="s">
        <v>321</v>
      </c>
      <c r="B115" s="54" t="s">
        <v>326</v>
      </c>
      <c r="C115" s="73">
        <v>587606.52</v>
      </c>
      <c r="D115" s="69">
        <f>E115-C115</f>
        <v>0</v>
      </c>
      <c r="E115" s="69">
        <v>587606.52</v>
      </c>
      <c r="F115" s="69">
        <f>G115-E115</f>
        <v>0</v>
      </c>
      <c r="G115" s="69">
        <v>587606.52</v>
      </c>
      <c r="H115" s="69">
        <f>I115-G115</f>
        <v>-125000</v>
      </c>
      <c r="I115" s="69">
        <v>462606.52</v>
      </c>
    </row>
    <row r="116" spans="1:9" ht="25.5">
      <c r="A116" s="49" t="s">
        <v>322</v>
      </c>
      <c r="B116" s="53" t="s">
        <v>327</v>
      </c>
      <c r="C116" s="64">
        <f aca="true" t="shared" si="59" ref="C116:I116">C117</f>
        <v>3160866.88</v>
      </c>
      <c r="D116" s="64">
        <f t="shared" si="59"/>
        <v>0</v>
      </c>
      <c r="E116" s="64">
        <f t="shared" si="59"/>
        <v>3160866.88</v>
      </c>
      <c r="F116" s="64">
        <f t="shared" si="59"/>
        <v>-234500</v>
      </c>
      <c r="G116" s="64">
        <f t="shared" si="59"/>
        <v>2926366.88</v>
      </c>
      <c r="H116" s="64">
        <f t="shared" si="59"/>
        <v>-628800</v>
      </c>
      <c r="I116" s="64">
        <f t="shared" si="59"/>
        <v>2297566.88</v>
      </c>
    </row>
    <row r="117" spans="1:9" ht="89.25">
      <c r="A117" s="51" t="s">
        <v>323</v>
      </c>
      <c r="B117" s="54" t="s">
        <v>328</v>
      </c>
      <c r="C117" s="69">
        <f aca="true" t="shared" si="60" ref="C117:I117">C118+C119</f>
        <v>3160866.88</v>
      </c>
      <c r="D117" s="69">
        <f t="shared" si="60"/>
        <v>0</v>
      </c>
      <c r="E117" s="69">
        <f t="shared" si="60"/>
        <v>3160866.88</v>
      </c>
      <c r="F117" s="69">
        <f t="shared" si="60"/>
        <v>-234500</v>
      </c>
      <c r="G117" s="69">
        <f t="shared" si="60"/>
        <v>2926366.88</v>
      </c>
      <c r="H117" s="69">
        <f t="shared" si="60"/>
        <v>-628800</v>
      </c>
      <c r="I117" s="69">
        <f t="shared" si="60"/>
        <v>2297566.88</v>
      </c>
    </row>
    <row r="118" spans="1:9" ht="89.25">
      <c r="A118" s="51" t="s">
        <v>324</v>
      </c>
      <c r="B118" s="54" t="s">
        <v>329</v>
      </c>
      <c r="C118" s="69">
        <v>3160866.88</v>
      </c>
      <c r="D118" s="69">
        <f>E118-C118</f>
        <v>0</v>
      </c>
      <c r="E118" s="69">
        <v>3160866.88</v>
      </c>
      <c r="F118" s="69">
        <f>G118-E118</f>
        <v>-240500</v>
      </c>
      <c r="G118" s="69">
        <v>2920366.88</v>
      </c>
      <c r="H118" s="69">
        <f>I118-G118</f>
        <v>-628800</v>
      </c>
      <c r="I118" s="69">
        <v>2291566.88</v>
      </c>
    </row>
    <row r="119" spans="1:9" ht="89.25">
      <c r="A119" s="51" t="s">
        <v>411</v>
      </c>
      <c r="B119" s="54" t="s">
        <v>412</v>
      </c>
      <c r="C119" s="69">
        <v>0</v>
      </c>
      <c r="D119" s="69">
        <f>E119-C119</f>
        <v>0</v>
      </c>
      <c r="E119" s="69">
        <v>0</v>
      </c>
      <c r="F119" s="69">
        <f>G119-E119</f>
        <v>6000</v>
      </c>
      <c r="G119" s="69">
        <v>6000</v>
      </c>
      <c r="H119" s="69">
        <f>I119-G119</f>
        <v>0</v>
      </c>
      <c r="I119" s="69">
        <v>6000</v>
      </c>
    </row>
    <row r="120" spans="1:9" ht="12.75">
      <c r="A120" s="10" t="s">
        <v>124</v>
      </c>
      <c r="B120" s="13" t="s">
        <v>125</v>
      </c>
      <c r="C120" s="66">
        <f aca="true" t="shared" si="61" ref="C120:I120">C121</f>
        <v>1773488051.43</v>
      </c>
      <c r="D120" s="66">
        <f t="shared" si="61"/>
        <v>51365877.25</v>
      </c>
      <c r="E120" s="66">
        <f t="shared" si="61"/>
        <v>1824853928.68</v>
      </c>
      <c r="F120" s="66">
        <f t="shared" si="61"/>
        <v>34679843</v>
      </c>
      <c r="G120" s="66">
        <f t="shared" si="61"/>
        <v>1859533771.68</v>
      </c>
      <c r="H120" s="66">
        <f t="shared" si="61"/>
        <v>101044299.92</v>
      </c>
      <c r="I120" s="66">
        <f t="shared" si="61"/>
        <v>1972379371.6000001</v>
      </c>
    </row>
    <row r="121" spans="1:9" ht="38.25">
      <c r="A121" s="10" t="s">
        <v>126</v>
      </c>
      <c r="B121" s="11" t="s">
        <v>127</v>
      </c>
      <c r="C121" s="67">
        <f aca="true" t="shared" si="62" ref="C121:I121">C122+C129+C144+C159</f>
        <v>1773488051.43</v>
      </c>
      <c r="D121" s="67">
        <f t="shared" si="62"/>
        <v>51365877.25</v>
      </c>
      <c r="E121" s="67">
        <f t="shared" si="62"/>
        <v>1824853928.68</v>
      </c>
      <c r="F121" s="67">
        <f t="shared" si="62"/>
        <v>34679843</v>
      </c>
      <c r="G121" s="67">
        <f t="shared" si="62"/>
        <v>1859533771.68</v>
      </c>
      <c r="H121" s="67">
        <f t="shared" si="62"/>
        <v>101044299.92</v>
      </c>
      <c r="I121" s="67">
        <f t="shared" si="62"/>
        <v>1972379371.6000001</v>
      </c>
    </row>
    <row r="122" spans="1:9" ht="25.5">
      <c r="A122" s="10" t="s">
        <v>158</v>
      </c>
      <c r="B122" s="11" t="s">
        <v>128</v>
      </c>
      <c r="C122" s="66">
        <f aca="true" t="shared" si="63" ref="C122:I122">C123+C127+C125</f>
        <v>630539000</v>
      </c>
      <c r="D122" s="66">
        <f t="shared" si="63"/>
        <v>0</v>
      </c>
      <c r="E122" s="66">
        <f t="shared" si="63"/>
        <v>630539000</v>
      </c>
      <c r="F122" s="66">
        <f t="shared" si="63"/>
        <v>20507648</v>
      </c>
      <c r="G122" s="66">
        <f t="shared" si="63"/>
        <v>651046648</v>
      </c>
      <c r="H122" s="66">
        <f t="shared" si="63"/>
        <v>24989491</v>
      </c>
      <c r="I122" s="66">
        <f t="shared" si="63"/>
        <v>676036139</v>
      </c>
    </row>
    <row r="123" spans="1:9" ht="25.5" hidden="1">
      <c r="A123" s="6" t="s">
        <v>157</v>
      </c>
      <c r="B123" s="8" t="s">
        <v>129</v>
      </c>
      <c r="C123" s="68">
        <f aca="true" t="shared" si="64" ref="C123:I123">C124</f>
        <v>0</v>
      </c>
      <c r="D123" s="68">
        <f t="shared" si="64"/>
        <v>0</v>
      </c>
      <c r="E123" s="68">
        <f t="shared" si="64"/>
        <v>0</v>
      </c>
      <c r="F123" s="68">
        <f t="shared" si="64"/>
        <v>0</v>
      </c>
      <c r="G123" s="68">
        <f t="shared" si="64"/>
        <v>0</v>
      </c>
      <c r="H123" s="68">
        <f t="shared" si="64"/>
        <v>0</v>
      </c>
      <c r="I123" s="68">
        <f t="shared" si="64"/>
        <v>0</v>
      </c>
    </row>
    <row r="124" spans="1:9" ht="25.5" hidden="1">
      <c r="A124" s="4" t="s">
        <v>156</v>
      </c>
      <c r="B124" s="7" t="s">
        <v>7</v>
      </c>
      <c r="C124" s="69">
        <v>0</v>
      </c>
      <c r="D124" s="69">
        <v>0</v>
      </c>
      <c r="E124" s="69">
        <f>C124+D124</f>
        <v>0</v>
      </c>
      <c r="F124" s="69">
        <v>0</v>
      </c>
      <c r="G124" s="69">
        <f>E124+F124</f>
        <v>0</v>
      </c>
      <c r="H124" s="69">
        <v>0</v>
      </c>
      <c r="I124" s="69">
        <f>G124+H124</f>
        <v>0</v>
      </c>
    </row>
    <row r="125" spans="1:9" ht="38.25">
      <c r="A125" s="6" t="s">
        <v>155</v>
      </c>
      <c r="B125" s="8" t="s">
        <v>123</v>
      </c>
      <c r="C125" s="68">
        <f aca="true" t="shared" si="65" ref="C125:I125">C126</f>
        <v>0</v>
      </c>
      <c r="D125" s="68">
        <f t="shared" si="65"/>
        <v>0</v>
      </c>
      <c r="E125" s="68">
        <f t="shared" si="65"/>
        <v>0</v>
      </c>
      <c r="F125" s="68">
        <f t="shared" si="65"/>
        <v>20507648</v>
      </c>
      <c r="G125" s="68">
        <f t="shared" si="65"/>
        <v>20507648</v>
      </c>
      <c r="H125" s="68">
        <f t="shared" si="65"/>
        <v>24989491</v>
      </c>
      <c r="I125" s="68">
        <f t="shared" si="65"/>
        <v>45497139</v>
      </c>
    </row>
    <row r="126" spans="1:9" ht="38.25">
      <c r="A126" s="4" t="s">
        <v>154</v>
      </c>
      <c r="B126" s="7" t="s">
        <v>122</v>
      </c>
      <c r="C126" s="69">
        <v>0</v>
      </c>
      <c r="D126" s="69">
        <f>E126-C126</f>
        <v>0</v>
      </c>
      <c r="E126" s="69">
        <v>0</v>
      </c>
      <c r="F126" s="69">
        <f>G126-E126</f>
        <v>20507648</v>
      </c>
      <c r="G126" s="69">
        <v>20507648</v>
      </c>
      <c r="H126" s="69">
        <f>I126-G126</f>
        <v>24989491</v>
      </c>
      <c r="I126" s="69">
        <v>45497139</v>
      </c>
    </row>
    <row r="127" spans="1:9" ht="51">
      <c r="A127" s="6" t="s">
        <v>153</v>
      </c>
      <c r="B127" s="8" t="s">
        <v>130</v>
      </c>
      <c r="C127" s="68">
        <f aca="true" t="shared" si="66" ref="C127:I127">C128</f>
        <v>630539000</v>
      </c>
      <c r="D127" s="68">
        <f t="shared" si="66"/>
        <v>0</v>
      </c>
      <c r="E127" s="68">
        <f t="shared" si="66"/>
        <v>630539000</v>
      </c>
      <c r="F127" s="68">
        <f t="shared" si="66"/>
        <v>0</v>
      </c>
      <c r="G127" s="68">
        <f t="shared" si="66"/>
        <v>630539000</v>
      </c>
      <c r="H127" s="68">
        <f t="shared" si="66"/>
        <v>0</v>
      </c>
      <c r="I127" s="68">
        <f t="shared" si="66"/>
        <v>630539000</v>
      </c>
    </row>
    <row r="128" spans="1:9" ht="63.75">
      <c r="A128" s="4" t="s">
        <v>152</v>
      </c>
      <c r="B128" s="7" t="s">
        <v>8</v>
      </c>
      <c r="C128" s="69">
        <v>630539000</v>
      </c>
      <c r="D128" s="69">
        <f>E128-C128</f>
        <v>0</v>
      </c>
      <c r="E128" s="69">
        <v>630539000</v>
      </c>
      <c r="F128" s="69">
        <f>G128-E128</f>
        <v>0</v>
      </c>
      <c r="G128" s="69">
        <v>630539000</v>
      </c>
      <c r="H128" s="69">
        <f>I128-G128</f>
        <v>0</v>
      </c>
      <c r="I128" s="69">
        <v>630539000</v>
      </c>
    </row>
    <row r="129" spans="1:9" ht="38.25">
      <c r="A129" s="42" t="s">
        <v>266</v>
      </c>
      <c r="B129" s="43" t="s">
        <v>135</v>
      </c>
      <c r="C129" s="70">
        <f aca="true" t="shared" si="67" ref="C129:I129">C130+C132+C136+C142+C134+C138+C140</f>
        <v>218778480.43</v>
      </c>
      <c r="D129" s="70">
        <f t="shared" si="67"/>
        <v>50756302.25</v>
      </c>
      <c r="E129" s="70">
        <f t="shared" si="67"/>
        <v>269534782.68</v>
      </c>
      <c r="F129" s="70">
        <f t="shared" si="67"/>
        <v>1980000</v>
      </c>
      <c r="G129" s="70">
        <f t="shared" si="67"/>
        <v>271514782.68</v>
      </c>
      <c r="H129" s="70">
        <f t="shared" si="67"/>
        <v>23260959.03</v>
      </c>
      <c r="I129" s="70">
        <f t="shared" si="67"/>
        <v>310692941.71000004</v>
      </c>
    </row>
    <row r="130" spans="1:9" ht="76.5">
      <c r="A130" s="44" t="s">
        <v>290</v>
      </c>
      <c r="B130" s="45" t="s">
        <v>291</v>
      </c>
      <c r="C130" s="74">
        <f aca="true" t="shared" si="68" ref="C130:I130">C131</f>
        <v>37652562.49</v>
      </c>
      <c r="D130" s="74">
        <f t="shared" si="68"/>
        <v>-37652562.49</v>
      </c>
      <c r="E130" s="74">
        <f t="shared" si="68"/>
        <v>0</v>
      </c>
      <c r="F130" s="74">
        <f t="shared" si="68"/>
        <v>0</v>
      </c>
      <c r="G130" s="74">
        <f t="shared" si="68"/>
        <v>0</v>
      </c>
      <c r="H130" s="74">
        <f t="shared" si="68"/>
        <v>0</v>
      </c>
      <c r="I130" s="74">
        <f t="shared" si="68"/>
        <v>0</v>
      </c>
    </row>
    <row r="131" spans="1:9" ht="76.5">
      <c r="A131" s="2" t="s">
        <v>292</v>
      </c>
      <c r="B131" s="46" t="s">
        <v>293</v>
      </c>
      <c r="C131" s="75">
        <v>37652562.49</v>
      </c>
      <c r="D131" s="73">
        <f>E131-C131</f>
        <v>-37652562.49</v>
      </c>
      <c r="E131" s="73">
        <v>0</v>
      </c>
      <c r="F131" s="73">
        <f>G131-E131</f>
        <v>0</v>
      </c>
      <c r="G131" s="73">
        <v>0</v>
      </c>
      <c r="H131" s="73">
        <f>I131-G131</f>
        <v>0</v>
      </c>
      <c r="I131" s="73">
        <v>0</v>
      </c>
    </row>
    <row r="132" spans="1:9" ht="38.25">
      <c r="A132" s="44" t="s">
        <v>330</v>
      </c>
      <c r="B132" s="45" t="s">
        <v>271</v>
      </c>
      <c r="C132" s="74">
        <f aca="true" t="shared" si="69" ref="C132:I132">C133</f>
        <v>23696200</v>
      </c>
      <c r="D132" s="74">
        <f t="shared" si="69"/>
        <v>2120000</v>
      </c>
      <c r="E132" s="74">
        <f t="shared" si="69"/>
        <v>25816200</v>
      </c>
      <c r="F132" s="74">
        <f t="shared" si="69"/>
        <v>0</v>
      </c>
      <c r="G132" s="74">
        <f t="shared" si="69"/>
        <v>25816200</v>
      </c>
      <c r="H132" s="74">
        <f t="shared" si="69"/>
        <v>0</v>
      </c>
      <c r="I132" s="74">
        <f t="shared" si="69"/>
        <v>25816200</v>
      </c>
    </row>
    <row r="133" spans="1:9" ht="38.25">
      <c r="A133" s="2" t="s">
        <v>331</v>
      </c>
      <c r="B133" s="46" t="s">
        <v>272</v>
      </c>
      <c r="C133" s="75">
        <v>23696200</v>
      </c>
      <c r="D133" s="73">
        <f>E133-C133</f>
        <v>2120000</v>
      </c>
      <c r="E133" s="73">
        <v>25816200</v>
      </c>
      <c r="F133" s="73">
        <f>G133-E133</f>
        <v>0</v>
      </c>
      <c r="G133" s="73">
        <v>25816200</v>
      </c>
      <c r="H133" s="73">
        <f>I133-G133</f>
        <v>0</v>
      </c>
      <c r="I133" s="73">
        <v>25816200</v>
      </c>
    </row>
    <row r="134" spans="1:9" ht="102">
      <c r="A134" s="44" t="s">
        <v>336</v>
      </c>
      <c r="B134" s="76" t="s">
        <v>338</v>
      </c>
      <c r="C134" s="74">
        <f aca="true" t="shared" si="70" ref="C134:I134">C135</f>
        <v>0</v>
      </c>
      <c r="D134" s="74">
        <f t="shared" si="70"/>
        <v>37652562.49</v>
      </c>
      <c r="E134" s="74">
        <f t="shared" si="70"/>
        <v>37652562.49</v>
      </c>
      <c r="F134" s="74">
        <f t="shared" si="70"/>
        <v>0</v>
      </c>
      <c r="G134" s="74">
        <f t="shared" si="70"/>
        <v>37652562.49</v>
      </c>
      <c r="H134" s="74">
        <f t="shared" si="70"/>
        <v>0</v>
      </c>
      <c r="I134" s="74">
        <f t="shared" si="70"/>
        <v>37652562.49</v>
      </c>
    </row>
    <row r="135" spans="1:9" ht="102">
      <c r="A135" s="2" t="s">
        <v>337</v>
      </c>
      <c r="B135" s="77" t="s">
        <v>339</v>
      </c>
      <c r="C135" s="75">
        <v>0</v>
      </c>
      <c r="D135" s="73">
        <f>E135-C135</f>
        <v>37652562.49</v>
      </c>
      <c r="E135" s="73">
        <v>37652562.49</v>
      </c>
      <c r="F135" s="73">
        <f>G135-E135</f>
        <v>0</v>
      </c>
      <c r="G135" s="73">
        <v>37652562.49</v>
      </c>
      <c r="H135" s="73">
        <f>I135-G135</f>
        <v>0</v>
      </c>
      <c r="I135" s="73">
        <v>37652562.49</v>
      </c>
    </row>
    <row r="136" spans="1:9" s="16" customFormat="1" ht="63.75" customHeight="1">
      <c r="A136" s="44" t="s">
        <v>332</v>
      </c>
      <c r="B136" s="45" t="s">
        <v>334</v>
      </c>
      <c r="C136" s="74">
        <f aca="true" t="shared" si="71" ref="C136:I136">C137</f>
        <v>3351173.89</v>
      </c>
      <c r="D136" s="68">
        <f t="shared" si="71"/>
        <v>0</v>
      </c>
      <c r="E136" s="68">
        <f t="shared" si="71"/>
        <v>3351173.89</v>
      </c>
      <c r="F136" s="68">
        <f t="shared" si="71"/>
        <v>0</v>
      </c>
      <c r="G136" s="68">
        <f t="shared" si="71"/>
        <v>3351173.89</v>
      </c>
      <c r="H136" s="68">
        <f t="shared" si="71"/>
        <v>0</v>
      </c>
      <c r="I136" s="68">
        <f t="shared" si="71"/>
        <v>3351173.89</v>
      </c>
    </row>
    <row r="137" spans="1:9" ht="66.75" customHeight="1">
      <c r="A137" s="2" t="s">
        <v>333</v>
      </c>
      <c r="B137" s="47" t="s">
        <v>335</v>
      </c>
      <c r="C137" s="75">
        <v>3351173.89</v>
      </c>
      <c r="D137" s="69">
        <f>E137-C137</f>
        <v>0</v>
      </c>
      <c r="E137" s="69">
        <v>3351173.89</v>
      </c>
      <c r="F137" s="69">
        <f>G137-E137</f>
        <v>0</v>
      </c>
      <c r="G137" s="69">
        <v>3351173.89</v>
      </c>
      <c r="H137" s="69">
        <f>I137-G137</f>
        <v>0</v>
      </c>
      <c r="I137" s="69">
        <v>3351173.89</v>
      </c>
    </row>
    <row r="138" spans="1:9" ht="85.5" customHeight="1">
      <c r="A138" s="44" t="s">
        <v>340</v>
      </c>
      <c r="B138" s="78" t="s">
        <v>342</v>
      </c>
      <c r="C138" s="74">
        <f aca="true" t="shared" si="72" ref="C138:I138">C139</f>
        <v>0</v>
      </c>
      <c r="D138" s="68">
        <f t="shared" si="72"/>
        <v>0</v>
      </c>
      <c r="E138" s="68">
        <f t="shared" si="72"/>
        <v>0</v>
      </c>
      <c r="F138" s="68">
        <f t="shared" si="72"/>
        <v>0</v>
      </c>
      <c r="G138" s="68">
        <f t="shared" si="72"/>
        <v>0</v>
      </c>
      <c r="H138" s="68">
        <f t="shared" si="72"/>
        <v>0</v>
      </c>
      <c r="I138" s="68">
        <f t="shared" si="72"/>
        <v>15917200</v>
      </c>
    </row>
    <row r="139" spans="1:9" ht="80.25" customHeight="1">
      <c r="A139" s="2" t="s">
        <v>341</v>
      </c>
      <c r="B139" s="79" t="s">
        <v>343</v>
      </c>
      <c r="C139" s="75">
        <v>0</v>
      </c>
      <c r="D139" s="69">
        <v>0</v>
      </c>
      <c r="E139" s="69">
        <f>C139+D139</f>
        <v>0</v>
      </c>
      <c r="F139" s="69">
        <v>0</v>
      </c>
      <c r="G139" s="69">
        <f>E139+F139</f>
        <v>0</v>
      </c>
      <c r="H139" s="69">
        <v>0</v>
      </c>
      <c r="I139" s="69">
        <v>15917200</v>
      </c>
    </row>
    <row r="140" spans="1:9" ht="81.75" customHeight="1">
      <c r="A140" s="44" t="s">
        <v>267</v>
      </c>
      <c r="B140" s="48" t="s">
        <v>268</v>
      </c>
      <c r="C140" s="74">
        <f aca="true" t="shared" si="73" ref="C140:I140">C141</f>
        <v>0</v>
      </c>
      <c r="D140" s="68">
        <f t="shared" si="73"/>
        <v>19520000</v>
      </c>
      <c r="E140" s="68">
        <f t="shared" si="73"/>
        <v>19520000</v>
      </c>
      <c r="F140" s="68">
        <f t="shared" si="73"/>
        <v>0</v>
      </c>
      <c r="G140" s="68">
        <f t="shared" si="73"/>
        <v>19520000</v>
      </c>
      <c r="H140" s="68">
        <f t="shared" si="73"/>
        <v>0</v>
      </c>
      <c r="I140" s="68">
        <f t="shared" si="73"/>
        <v>19520000</v>
      </c>
    </row>
    <row r="141" spans="1:9" ht="81.75" customHeight="1">
      <c r="A141" s="2" t="s">
        <v>269</v>
      </c>
      <c r="B141" s="46" t="s">
        <v>270</v>
      </c>
      <c r="C141" s="75">
        <v>0</v>
      </c>
      <c r="D141" s="69">
        <f>E141-C141</f>
        <v>19520000</v>
      </c>
      <c r="E141" s="69">
        <v>19520000</v>
      </c>
      <c r="F141" s="69">
        <f>G141-E141</f>
        <v>0</v>
      </c>
      <c r="G141" s="69">
        <v>19520000</v>
      </c>
      <c r="H141" s="69">
        <f>I141-G141</f>
        <v>0</v>
      </c>
      <c r="I141" s="69">
        <v>19520000</v>
      </c>
    </row>
    <row r="142" spans="1:9" ht="12.75">
      <c r="A142" s="49" t="s">
        <v>273</v>
      </c>
      <c r="B142" s="50" t="s">
        <v>131</v>
      </c>
      <c r="C142" s="64">
        <f aca="true" t="shared" si="74" ref="C142:I142">C143</f>
        <v>154078544.05</v>
      </c>
      <c r="D142" s="68">
        <f t="shared" si="74"/>
        <v>29116302.25</v>
      </c>
      <c r="E142" s="68">
        <f t="shared" si="74"/>
        <v>183194846.3</v>
      </c>
      <c r="F142" s="68">
        <f t="shared" si="74"/>
        <v>1980000</v>
      </c>
      <c r="G142" s="68">
        <f t="shared" si="74"/>
        <v>185174846.3</v>
      </c>
      <c r="H142" s="68">
        <f t="shared" si="74"/>
        <v>23260959.03</v>
      </c>
      <c r="I142" s="68">
        <f t="shared" si="74"/>
        <v>208435805.33</v>
      </c>
    </row>
    <row r="143" spans="1:9" ht="27" customHeight="1">
      <c r="A143" s="51" t="s">
        <v>274</v>
      </c>
      <c r="B143" s="52" t="s">
        <v>132</v>
      </c>
      <c r="C143" s="73">
        <v>154078544.05</v>
      </c>
      <c r="D143" s="69">
        <f>E143-C143</f>
        <v>29116302.25</v>
      </c>
      <c r="E143" s="69">
        <v>183194846.3</v>
      </c>
      <c r="F143" s="69">
        <f>G143-E143</f>
        <v>1980000</v>
      </c>
      <c r="G143" s="69">
        <v>185174846.3</v>
      </c>
      <c r="H143" s="69">
        <f>I143-G143</f>
        <v>23260959.03</v>
      </c>
      <c r="I143" s="69">
        <v>208435805.33</v>
      </c>
    </row>
    <row r="144" spans="1:9" s="16" customFormat="1" ht="25.5">
      <c r="A144" s="42" t="s">
        <v>275</v>
      </c>
      <c r="B144" s="43" t="s">
        <v>276</v>
      </c>
      <c r="C144" s="70">
        <f aca="true" t="shared" si="75" ref="C144:I144">C145+C147+C149+C151+C153+C155+C157</f>
        <v>923170571</v>
      </c>
      <c r="D144" s="70">
        <f t="shared" si="75"/>
        <v>609575</v>
      </c>
      <c r="E144" s="70">
        <f t="shared" si="75"/>
        <v>923780146</v>
      </c>
      <c r="F144" s="70">
        <f t="shared" si="75"/>
        <v>0</v>
      </c>
      <c r="G144" s="70">
        <f t="shared" si="75"/>
        <v>923780146</v>
      </c>
      <c r="H144" s="70">
        <f t="shared" si="75"/>
        <v>29881491</v>
      </c>
      <c r="I144" s="70">
        <f t="shared" si="75"/>
        <v>949545737</v>
      </c>
    </row>
    <row r="145" spans="1:9" s="16" customFormat="1" ht="38.25">
      <c r="A145" s="49" t="s">
        <v>344</v>
      </c>
      <c r="B145" s="53" t="s">
        <v>346</v>
      </c>
      <c r="C145" s="64">
        <f aca="true" t="shared" si="76" ref="C145:I145">C146</f>
        <v>35287887</v>
      </c>
      <c r="D145" s="64">
        <f t="shared" si="76"/>
        <v>609575</v>
      </c>
      <c r="E145" s="64">
        <f t="shared" si="76"/>
        <v>35897462</v>
      </c>
      <c r="F145" s="64">
        <f t="shared" si="76"/>
        <v>0</v>
      </c>
      <c r="G145" s="64">
        <f t="shared" si="76"/>
        <v>35897462</v>
      </c>
      <c r="H145" s="64">
        <f t="shared" si="76"/>
        <v>1419100</v>
      </c>
      <c r="I145" s="64">
        <f t="shared" si="76"/>
        <v>37316562</v>
      </c>
    </row>
    <row r="146" spans="1:9" s="16" customFormat="1" ht="38.25">
      <c r="A146" s="51" t="s">
        <v>345</v>
      </c>
      <c r="B146" s="54" t="s">
        <v>347</v>
      </c>
      <c r="C146" s="73">
        <v>35287887</v>
      </c>
      <c r="D146" s="73">
        <f>E146-C146</f>
        <v>609575</v>
      </c>
      <c r="E146" s="73">
        <v>35897462</v>
      </c>
      <c r="F146" s="73">
        <f>G146-E146</f>
        <v>0</v>
      </c>
      <c r="G146" s="73">
        <v>35897462</v>
      </c>
      <c r="H146" s="73">
        <f>I146-G146</f>
        <v>1419100</v>
      </c>
      <c r="I146" s="73">
        <v>37316562</v>
      </c>
    </row>
    <row r="147" spans="1:9" ht="66" customHeight="1">
      <c r="A147" s="49" t="s">
        <v>277</v>
      </c>
      <c r="B147" s="53" t="s">
        <v>140</v>
      </c>
      <c r="C147" s="64">
        <f aca="true" t="shared" si="77" ref="C147:I147">C148</f>
        <v>32619900</v>
      </c>
      <c r="D147" s="64">
        <f t="shared" si="77"/>
        <v>0</v>
      </c>
      <c r="E147" s="64">
        <f t="shared" si="77"/>
        <v>32619900</v>
      </c>
      <c r="F147" s="64">
        <f t="shared" si="77"/>
        <v>0</v>
      </c>
      <c r="G147" s="64">
        <f t="shared" si="77"/>
        <v>32619900</v>
      </c>
      <c r="H147" s="64">
        <f t="shared" si="77"/>
        <v>-206600</v>
      </c>
      <c r="I147" s="64">
        <f t="shared" si="77"/>
        <v>32413300</v>
      </c>
    </row>
    <row r="148" spans="1:9" ht="51">
      <c r="A148" s="51" t="s">
        <v>278</v>
      </c>
      <c r="B148" s="54" t="s">
        <v>136</v>
      </c>
      <c r="C148" s="73">
        <v>32619900</v>
      </c>
      <c r="D148" s="69">
        <f>E148-C148</f>
        <v>0</v>
      </c>
      <c r="E148" s="69">
        <v>32619900</v>
      </c>
      <c r="F148" s="69">
        <f>G148-E148</f>
        <v>0</v>
      </c>
      <c r="G148" s="69">
        <v>32619900</v>
      </c>
      <c r="H148" s="69">
        <f>I148-G148</f>
        <v>-206600</v>
      </c>
      <c r="I148" s="69">
        <v>32413300</v>
      </c>
    </row>
    <row r="149" spans="1:9" s="16" customFormat="1" ht="89.25">
      <c r="A149" s="49" t="s">
        <v>279</v>
      </c>
      <c r="B149" s="53" t="s">
        <v>141</v>
      </c>
      <c r="C149" s="64">
        <f>C150</f>
        <v>20703900</v>
      </c>
      <c r="D149" s="68">
        <v>0</v>
      </c>
      <c r="E149" s="68">
        <f>E150</f>
        <v>20703900</v>
      </c>
      <c r="F149" s="68">
        <v>0</v>
      </c>
      <c r="G149" s="68">
        <f>G150</f>
        <v>20703900</v>
      </c>
      <c r="H149" s="68">
        <v>0</v>
      </c>
      <c r="I149" s="68">
        <f>I150</f>
        <v>16588000</v>
      </c>
    </row>
    <row r="150" spans="1:9" s="16" customFormat="1" ht="89.25">
      <c r="A150" s="51" t="s">
        <v>280</v>
      </c>
      <c r="B150" s="54" t="s">
        <v>137</v>
      </c>
      <c r="C150" s="73">
        <v>20703900</v>
      </c>
      <c r="D150" s="69">
        <f>E150-C150</f>
        <v>0</v>
      </c>
      <c r="E150" s="69">
        <v>20703900</v>
      </c>
      <c r="F150" s="69">
        <f>G150-E150</f>
        <v>0</v>
      </c>
      <c r="G150" s="69">
        <v>20703900</v>
      </c>
      <c r="H150" s="69">
        <f>I150-G150</f>
        <v>-4115900</v>
      </c>
      <c r="I150" s="69">
        <v>16588000</v>
      </c>
    </row>
    <row r="151" spans="1:9" ht="63.75">
      <c r="A151" s="49" t="s">
        <v>281</v>
      </c>
      <c r="B151" s="53" t="s">
        <v>348</v>
      </c>
      <c r="C151" s="64">
        <f>C152</f>
        <v>5612</v>
      </c>
      <c r="D151" s="68">
        <v>0</v>
      </c>
      <c r="E151" s="68">
        <f>E152</f>
        <v>5612</v>
      </c>
      <c r="F151" s="68">
        <v>0</v>
      </c>
      <c r="G151" s="68">
        <f>G152</f>
        <v>5612</v>
      </c>
      <c r="H151" s="68">
        <v>0</v>
      </c>
      <c r="I151" s="68">
        <f>I152</f>
        <v>5612</v>
      </c>
    </row>
    <row r="152" spans="1:9" ht="63.75">
      <c r="A152" s="51" t="s">
        <v>282</v>
      </c>
      <c r="B152" s="54" t="s">
        <v>349</v>
      </c>
      <c r="C152" s="73">
        <v>5612</v>
      </c>
      <c r="D152" s="69">
        <f>E152-C152</f>
        <v>0</v>
      </c>
      <c r="E152" s="69">
        <v>5612</v>
      </c>
      <c r="F152" s="69">
        <f>G152-E152</f>
        <v>0</v>
      </c>
      <c r="G152" s="69">
        <v>5612</v>
      </c>
      <c r="H152" s="69">
        <f>I152-G152</f>
        <v>0</v>
      </c>
      <c r="I152" s="69">
        <v>5612</v>
      </c>
    </row>
    <row r="153" spans="1:9" ht="38.25">
      <c r="A153" s="49" t="s">
        <v>350</v>
      </c>
      <c r="B153" s="53" t="s">
        <v>351</v>
      </c>
      <c r="C153" s="64">
        <f aca="true" t="shared" si="78" ref="C153:I153">C154</f>
        <v>758000</v>
      </c>
      <c r="D153" s="64">
        <f t="shared" si="78"/>
        <v>0</v>
      </c>
      <c r="E153" s="64">
        <f t="shared" si="78"/>
        <v>758000</v>
      </c>
      <c r="F153" s="64">
        <f t="shared" si="78"/>
        <v>0</v>
      </c>
      <c r="G153" s="64">
        <f t="shared" si="78"/>
        <v>758000</v>
      </c>
      <c r="H153" s="64">
        <f t="shared" si="78"/>
        <v>-758000</v>
      </c>
      <c r="I153" s="64">
        <f t="shared" si="78"/>
        <v>0</v>
      </c>
    </row>
    <row r="154" spans="1:9" ht="38.25">
      <c r="A154" s="51" t="s">
        <v>352</v>
      </c>
      <c r="B154" s="54" t="s">
        <v>353</v>
      </c>
      <c r="C154" s="73">
        <v>758000</v>
      </c>
      <c r="D154" s="69">
        <f>E154-C154</f>
        <v>0</v>
      </c>
      <c r="E154" s="69">
        <v>758000</v>
      </c>
      <c r="F154" s="69">
        <f>G154-E154</f>
        <v>0</v>
      </c>
      <c r="G154" s="69">
        <v>758000</v>
      </c>
      <c r="H154" s="69">
        <f>I154-G154</f>
        <v>-758000</v>
      </c>
      <c r="I154" s="69">
        <v>0</v>
      </c>
    </row>
    <row r="155" spans="1:9" s="16" customFormat="1" ht="38.25">
      <c r="A155" s="49" t="s">
        <v>283</v>
      </c>
      <c r="B155" s="50" t="s">
        <v>133</v>
      </c>
      <c r="C155" s="64">
        <f aca="true" t="shared" si="79" ref="C155:I155">C156</f>
        <v>2382872</v>
      </c>
      <c r="D155" s="68">
        <f t="shared" si="79"/>
        <v>0</v>
      </c>
      <c r="E155" s="68">
        <f t="shared" si="79"/>
        <v>2382872</v>
      </c>
      <c r="F155" s="68">
        <f t="shared" si="79"/>
        <v>0</v>
      </c>
      <c r="G155" s="68">
        <f t="shared" si="79"/>
        <v>2382872</v>
      </c>
      <c r="H155" s="68">
        <f t="shared" si="79"/>
        <v>172891</v>
      </c>
      <c r="I155" s="68">
        <f t="shared" si="79"/>
        <v>2555763</v>
      </c>
    </row>
    <row r="156" spans="1:9" ht="38.25">
      <c r="A156" s="51" t="s">
        <v>284</v>
      </c>
      <c r="B156" s="54" t="s">
        <v>2</v>
      </c>
      <c r="C156" s="73">
        <v>2382872</v>
      </c>
      <c r="D156" s="69">
        <f>E156-C156</f>
        <v>0</v>
      </c>
      <c r="E156" s="69">
        <v>2382872</v>
      </c>
      <c r="F156" s="69">
        <f>G156-E156</f>
        <v>0</v>
      </c>
      <c r="G156" s="69">
        <v>2382872</v>
      </c>
      <c r="H156" s="69">
        <f>I156-G156</f>
        <v>172891</v>
      </c>
      <c r="I156" s="69">
        <v>2555763</v>
      </c>
    </row>
    <row r="157" spans="1:9" ht="12.75">
      <c r="A157" s="49" t="s">
        <v>354</v>
      </c>
      <c r="B157" s="50" t="s">
        <v>356</v>
      </c>
      <c r="C157" s="64">
        <f aca="true" t="shared" si="80" ref="C157:I157">C158</f>
        <v>831412400</v>
      </c>
      <c r="D157" s="68">
        <f t="shared" si="80"/>
        <v>0</v>
      </c>
      <c r="E157" s="68">
        <f t="shared" si="80"/>
        <v>831412400</v>
      </c>
      <c r="F157" s="68">
        <f t="shared" si="80"/>
        <v>0</v>
      </c>
      <c r="G157" s="68">
        <f t="shared" si="80"/>
        <v>831412400</v>
      </c>
      <c r="H157" s="68">
        <f t="shared" si="80"/>
        <v>29254100</v>
      </c>
      <c r="I157" s="68">
        <f t="shared" si="80"/>
        <v>860666500</v>
      </c>
    </row>
    <row r="158" spans="1:9" ht="25.5">
      <c r="A158" s="51" t="s">
        <v>355</v>
      </c>
      <c r="B158" s="54" t="s">
        <v>357</v>
      </c>
      <c r="C158" s="73">
        <v>831412400</v>
      </c>
      <c r="D158" s="69">
        <f>E158-C158</f>
        <v>0</v>
      </c>
      <c r="E158" s="69">
        <v>831412400</v>
      </c>
      <c r="F158" s="69">
        <f>G158-E158</f>
        <v>0</v>
      </c>
      <c r="G158" s="69">
        <v>831412400</v>
      </c>
      <c r="H158" s="69">
        <f>I158-G158</f>
        <v>29254100</v>
      </c>
      <c r="I158" s="69">
        <v>860666500</v>
      </c>
    </row>
    <row r="159" spans="1:9" ht="18.75" customHeight="1">
      <c r="A159" s="42" t="s">
        <v>285</v>
      </c>
      <c r="B159" s="55" t="s">
        <v>172</v>
      </c>
      <c r="C159" s="70">
        <f aca="true" t="shared" si="81" ref="C159:I159">C160+C162+C164</f>
        <v>1000000</v>
      </c>
      <c r="D159" s="70">
        <f t="shared" si="81"/>
        <v>0</v>
      </c>
      <c r="E159" s="70">
        <f t="shared" si="81"/>
        <v>1000000</v>
      </c>
      <c r="F159" s="70">
        <f t="shared" si="81"/>
        <v>12192195</v>
      </c>
      <c r="G159" s="70">
        <f t="shared" si="81"/>
        <v>13192195</v>
      </c>
      <c r="H159" s="70">
        <f t="shared" si="81"/>
        <v>22912358.89</v>
      </c>
      <c r="I159" s="70">
        <f t="shared" si="81"/>
        <v>36104553.89</v>
      </c>
    </row>
    <row r="160" spans="1:9" s="16" customFormat="1" ht="83.25" customHeight="1">
      <c r="A160" s="49" t="s">
        <v>358</v>
      </c>
      <c r="B160" s="80" t="s">
        <v>360</v>
      </c>
      <c r="C160" s="64">
        <f aca="true" t="shared" si="82" ref="C160:I160">C161</f>
        <v>0</v>
      </c>
      <c r="D160" s="64">
        <f t="shared" si="82"/>
        <v>0</v>
      </c>
      <c r="E160" s="64">
        <f t="shared" si="82"/>
        <v>0</v>
      </c>
      <c r="F160" s="64">
        <f t="shared" si="82"/>
        <v>0</v>
      </c>
      <c r="G160" s="64">
        <f t="shared" si="82"/>
        <v>0</v>
      </c>
      <c r="H160" s="64">
        <f t="shared" si="82"/>
        <v>14074620</v>
      </c>
      <c r="I160" s="64">
        <f t="shared" si="82"/>
        <v>14074620</v>
      </c>
    </row>
    <row r="161" spans="1:9" ht="83.25" customHeight="1">
      <c r="A161" s="51" t="s">
        <v>359</v>
      </c>
      <c r="B161" s="81" t="s">
        <v>361</v>
      </c>
      <c r="C161" s="73">
        <v>0</v>
      </c>
      <c r="D161" s="73">
        <f>E161-C161</f>
        <v>0</v>
      </c>
      <c r="E161" s="73">
        <v>0</v>
      </c>
      <c r="F161" s="73">
        <f>G161-E161</f>
        <v>0</v>
      </c>
      <c r="G161" s="73">
        <v>0</v>
      </c>
      <c r="H161" s="73">
        <f>I161-G161</f>
        <v>14074620</v>
      </c>
      <c r="I161" s="73">
        <v>14074620</v>
      </c>
    </row>
    <row r="162" spans="1:9" ht="42" customHeight="1">
      <c r="A162" s="49" t="s">
        <v>363</v>
      </c>
      <c r="B162" s="82" t="s">
        <v>364</v>
      </c>
      <c r="C162" s="64">
        <f aca="true" t="shared" si="83" ref="C162:I162">C163</f>
        <v>1000000</v>
      </c>
      <c r="D162" s="64">
        <f t="shared" si="83"/>
        <v>0</v>
      </c>
      <c r="E162" s="64">
        <f t="shared" si="83"/>
        <v>1000000</v>
      </c>
      <c r="F162" s="64">
        <f t="shared" si="83"/>
        <v>0</v>
      </c>
      <c r="G162" s="64">
        <f t="shared" si="83"/>
        <v>1000000</v>
      </c>
      <c r="H162" s="64">
        <f t="shared" si="83"/>
        <v>0</v>
      </c>
      <c r="I162" s="64">
        <f t="shared" si="83"/>
        <v>1000000</v>
      </c>
    </row>
    <row r="163" spans="1:9" ht="42.75" customHeight="1">
      <c r="A163" s="51" t="s">
        <v>362</v>
      </c>
      <c r="B163" s="83" t="s">
        <v>365</v>
      </c>
      <c r="C163" s="73">
        <v>1000000</v>
      </c>
      <c r="D163" s="69">
        <f>E163-C163</f>
        <v>0</v>
      </c>
      <c r="E163" s="69">
        <v>1000000</v>
      </c>
      <c r="F163" s="69">
        <f>G163-E163</f>
        <v>0</v>
      </c>
      <c r="G163" s="69">
        <v>1000000</v>
      </c>
      <c r="H163" s="69">
        <f>I163-G163</f>
        <v>0</v>
      </c>
      <c r="I163" s="69">
        <v>1000000</v>
      </c>
    </row>
    <row r="164" spans="1:9" s="16" customFormat="1" ht="25.5">
      <c r="A164" s="49" t="s">
        <v>286</v>
      </c>
      <c r="B164" s="50" t="s">
        <v>173</v>
      </c>
      <c r="C164" s="64">
        <f aca="true" t="shared" si="84" ref="C164:I164">C165</f>
        <v>0</v>
      </c>
      <c r="D164" s="64">
        <f t="shared" si="84"/>
        <v>0</v>
      </c>
      <c r="E164" s="64">
        <f t="shared" si="84"/>
        <v>0</v>
      </c>
      <c r="F164" s="64">
        <f t="shared" si="84"/>
        <v>12192195</v>
      </c>
      <c r="G164" s="64">
        <f t="shared" si="84"/>
        <v>12192195</v>
      </c>
      <c r="H164" s="64">
        <f t="shared" si="84"/>
        <v>8837738.89</v>
      </c>
      <c r="I164" s="64">
        <f t="shared" si="84"/>
        <v>21029933.89</v>
      </c>
    </row>
    <row r="165" spans="1:9" ht="45.75" customHeight="1">
      <c r="A165" s="51" t="s">
        <v>287</v>
      </c>
      <c r="B165" s="52" t="s">
        <v>174</v>
      </c>
      <c r="C165" s="73">
        <v>0</v>
      </c>
      <c r="D165" s="69">
        <f>E165-C165</f>
        <v>0</v>
      </c>
      <c r="E165" s="69">
        <v>0</v>
      </c>
      <c r="F165" s="69">
        <f>G165-E165</f>
        <v>12192195</v>
      </c>
      <c r="G165" s="69">
        <v>12192195</v>
      </c>
      <c r="H165" s="69">
        <f>I165-G165</f>
        <v>8837738.89</v>
      </c>
      <c r="I165" s="69">
        <v>21029933.89</v>
      </c>
    </row>
    <row r="166" spans="1:9" ht="66" customHeight="1">
      <c r="A166" s="88" t="s">
        <v>134</v>
      </c>
      <c r="B166" s="88"/>
      <c r="C166" s="70">
        <f aca="true" t="shared" si="85" ref="C166:I166">C6+C120</f>
        <v>2697255970.04</v>
      </c>
      <c r="D166" s="70">
        <f t="shared" si="85"/>
        <v>51365877.25</v>
      </c>
      <c r="E166" s="70">
        <f t="shared" si="85"/>
        <v>2748621847.29</v>
      </c>
      <c r="F166" s="70">
        <f t="shared" si="85"/>
        <v>34679843</v>
      </c>
      <c r="G166" s="70">
        <f t="shared" si="85"/>
        <v>2783301690.29</v>
      </c>
      <c r="H166" s="70">
        <f t="shared" si="85"/>
        <v>89887508.92</v>
      </c>
      <c r="I166" s="70">
        <f t="shared" si="85"/>
        <v>2884990499.21</v>
      </c>
    </row>
  </sheetData>
  <sheetProtection/>
  <mergeCells count="2">
    <mergeCell ref="A3:C3"/>
    <mergeCell ref="A166:B166"/>
  </mergeCells>
  <printOptions horizontalCentered="1"/>
  <pageMargins left="0.7480314960629921" right="0.15748031496062992" top="0.15748031496062992" bottom="0.2362204724409449" header="0.1968503937007874" footer="0.15748031496062992"/>
  <pageSetup fitToHeight="20" fitToWidth="1" horizontalDpi="600" verticalDpi="600" orientation="portrait" paperSize="9" r:id="rId1"/>
  <rowBreaks count="8" manualBreakCount="8">
    <brk id="23" max="255" man="1"/>
    <brk id="40" max="255" man="1"/>
    <brk id="50" max="255" man="1"/>
    <brk id="58" max="255" man="1"/>
    <brk id="75" max="255" man="1"/>
    <brk id="83" max="255" man="1"/>
    <brk id="118" max="255" man="1"/>
    <brk id="1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40.125" style="25" customWidth="1"/>
    <col min="2" max="2" width="13.25390625" style="26" customWidth="1"/>
    <col min="3" max="3" width="18.25390625" style="27" customWidth="1"/>
    <col min="4" max="4" width="19.375" style="56" customWidth="1"/>
    <col min="5" max="5" width="18.875" style="56" customWidth="1"/>
    <col min="6" max="6" width="19.00390625" style="56" customWidth="1"/>
    <col min="7" max="7" width="18.75390625" style="56" customWidth="1"/>
    <col min="8" max="8" width="18.25390625" style="56" customWidth="1"/>
    <col min="9" max="9" width="18.375" style="56" customWidth="1"/>
    <col min="10" max="16384" width="9.125" style="28" customWidth="1"/>
  </cols>
  <sheetData>
    <row r="1" ht="12.75">
      <c r="A1" s="25" t="s">
        <v>175</v>
      </c>
    </row>
    <row r="2" spans="1:9" ht="25.5" customHeight="1">
      <c r="A2" s="89" t="s">
        <v>416</v>
      </c>
      <c r="B2" s="89"/>
      <c r="C2" s="89"/>
      <c r="D2" s="89"/>
      <c r="E2" s="89"/>
      <c r="F2" s="89"/>
      <c r="G2" s="89"/>
      <c r="H2" s="89"/>
      <c r="I2" s="89"/>
    </row>
    <row r="3" spans="1:3" ht="12.75">
      <c r="A3" s="29" t="s">
        <v>175</v>
      </c>
      <c r="B3" s="29"/>
      <c r="C3" s="29"/>
    </row>
    <row r="4" spans="1:3" ht="12.75">
      <c r="A4" s="30" t="s">
        <v>175</v>
      </c>
      <c r="C4" s="31"/>
    </row>
    <row r="5" spans="1:9" ht="12.75" customHeight="1">
      <c r="A5" s="90" t="s">
        <v>176</v>
      </c>
      <c r="B5" s="90" t="s">
        <v>177</v>
      </c>
      <c r="C5" s="91" t="s">
        <v>415</v>
      </c>
      <c r="D5" s="92"/>
      <c r="E5" s="92"/>
      <c r="F5" s="92"/>
      <c r="G5" s="92"/>
      <c r="H5" s="92"/>
      <c r="I5" s="92"/>
    </row>
    <row r="6" spans="1:9" ht="25.5">
      <c r="A6" s="90"/>
      <c r="B6" s="90"/>
      <c r="C6" s="2" t="s">
        <v>294</v>
      </c>
      <c r="D6" s="44" t="s">
        <v>143</v>
      </c>
      <c r="E6" s="2" t="s">
        <v>366</v>
      </c>
      <c r="F6" s="44" t="s">
        <v>143</v>
      </c>
      <c r="G6" s="2" t="s">
        <v>413</v>
      </c>
      <c r="H6" s="44" t="s">
        <v>143</v>
      </c>
      <c r="I6" s="2" t="s">
        <v>414</v>
      </c>
    </row>
    <row r="7" spans="1:9" s="34" customFormat="1" ht="13.5">
      <c r="A7" s="32" t="s">
        <v>178</v>
      </c>
      <c r="B7" s="33" t="s">
        <v>179</v>
      </c>
      <c r="C7" s="57">
        <v>248150435.23</v>
      </c>
      <c r="D7" s="58">
        <f>SUM(D8:D14)</f>
        <v>1089499.849999994</v>
      </c>
      <c r="E7" s="57">
        <v>249239935.08</v>
      </c>
      <c r="F7" s="58">
        <f>SUM(F8:F14)</f>
        <v>8480722.300000012</v>
      </c>
      <c r="G7" s="57">
        <v>257720657.38</v>
      </c>
      <c r="H7" s="58">
        <f>SUM(H8:H14)</f>
        <v>10024995.49000001</v>
      </c>
      <c r="I7" s="57">
        <v>267745652.87</v>
      </c>
    </row>
    <row r="8" spans="1:9" ht="38.25">
      <c r="A8" s="35" t="s">
        <v>180</v>
      </c>
      <c r="B8" s="36" t="s">
        <v>181</v>
      </c>
      <c r="C8" s="59">
        <v>3309889.23</v>
      </c>
      <c r="D8" s="60">
        <f>E8-C8</f>
        <v>0</v>
      </c>
      <c r="E8" s="59">
        <v>3309889.23</v>
      </c>
      <c r="F8" s="60">
        <f>G8-E8</f>
        <v>0</v>
      </c>
      <c r="G8" s="59">
        <v>3309889.23</v>
      </c>
      <c r="H8" s="60">
        <f>I8-G8</f>
        <v>-251250</v>
      </c>
      <c r="I8" s="59">
        <v>3058639.23</v>
      </c>
    </row>
    <row r="9" spans="1:9" ht="51">
      <c r="A9" s="35" t="s">
        <v>182</v>
      </c>
      <c r="B9" s="36" t="s">
        <v>183</v>
      </c>
      <c r="C9" s="59">
        <v>7351215</v>
      </c>
      <c r="D9" s="60">
        <f aca="true" t="shared" si="0" ref="D9:D18">E9-C9</f>
        <v>0</v>
      </c>
      <c r="E9" s="59">
        <v>7351215</v>
      </c>
      <c r="F9" s="60">
        <f aca="true" t="shared" si="1" ref="F9:F51">G9-E9</f>
        <v>0</v>
      </c>
      <c r="G9" s="59">
        <v>7351215</v>
      </c>
      <c r="H9" s="60">
        <f aca="true" t="shared" si="2" ref="H9:H51">I9-G9</f>
        <v>-347694.3200000003</v>
      </c>
      <c r="I9" s="59">
        <v>7003520.68</v>
      </c>
    </row>
    <row r="10" spans="1:9" ht="63.75">
      <c r="A10" s="35" t="s">
        <v>184</v>
      </c>
      <c r="B10" s="36" t="s">
        <v>185</v>
      </c>
      <c r="C10" s="59">
        <v>79718703.32</v>
      </c>
      <c r="D10" s="60">
        <f t="shared" si="0"/>
        <v>40000</v>
      </c>
      <c r="E10" s="59">
        <v>79758703.32</v>
      </c>
      <c r="F10" s="60">
        <f t="shared" si="1"/>
        <v>0</v>
      </c>
      <c r="G10" s="59">
        <v>79758703.32</v>
      </c>
      <c r="H10" s="60">
        <f t="shared" si="2"/>
        <v>-844317.2599999905</v>
      </c>
      <c r="I10" s="59">
        <v>78914386.06</v>
      </c>
    </row>
    <row r="11" spans="1:9" ht="12.75">
      <c r="A11" s="35" t="s">
        <v>263</v>
      </c>
      <c r="B11" s="36" t="s">
        <v>264</v>
      </c>
      <c r="C11" s="59">
        <v>5612</v>
      </c>
      <c r="D11" s="60">
        <f t="shared" si="0"/>
        <v>0</v>
      </c>
      <c r="E11" s="59">
        <v>5612</v>
      </c>
      <c r="F11" s="60">
        <f t="shared" si="1"/>
        <v>0</v>
      </c>
      <c r="G11" s="59">
        <v>5612</v>
      </c>
      <c r="H11" s="60">
        <f t="shared" si="2"/>
        <v>0</v>
      </c>
      <c r="I11" s="59">
        <v>5612</v>
      </c>
    </row>
    <row r="12" spans="1:9" ht="38.25">
      <c r="A12" s="35" t="s">
        <v>186</v>
      </c>
      <c r="B12" s="36" t="s">
        <v>187</v>
      </c>
      <c r="C12" s="59">
        <v>3956908.5</v>
      </c>
      <c r="D12" s="60">
        <f t="shared" si="0"/>
        <v>0</v>
      </c>
      <c r="E12" s="59">
        <v>3956908.5</v>
      </c>
      <c r="F12" s="60">
        <f t="shared" si="1"/>
        <v>0</v>
      </c>
      <c r="G12" s="59">
        <v>3956908.5</v>
      </c>
      <c r="H12" s="60">
        <f t="shared" si="2"/>
        <v>-966342.9300000002</v>
      </c>
      <c r="I12" s="59">
        <v>2990565.57</v>
      </c>
    </row>
    <row r="13" spans="1:9" ht="22.5" customHeight="1">
      <c r="A13" s="35" t="s">
        <v>188</v>
      </c>
      <c r="B13" s="36" t="s">
        <v>189</v>
      </c>
      <c r="C13" s="59">
        <v>1000000</v>
      </c>
      <c r="D13" s="60">
        <f t="shared" si="0"/>
        <v>0</v>
      </c>
      <c r="E13" s="59">
        <v>1000000</v>
      </c>
      <c r="F13" s="60">
        <f t="shared" si="1"/>
        <v>0</v>
      </c>
      <c r="G13" s="59">
        <v>1000000</v>
      </c>
      <c r="H13" s="60">
        <f t="shared" si="2"/>
        <v>-976192</v>
      </c>
      <c r="I13" s="59">
        <v>23808</v>
      </c>
    </row>
    <row r="14" spans="1:9" ht="12.75">
      <c r="A14" s="35" t="s">
        <v>190</v>
      </c>
      <c r="B14" s="36" t="s">
        <v>191</v>
      </c>
      <c r="C14" s="59">
        <v>152808107.18</v>
      </c>
      <c r="D14" s="60">
        <f t="shared" si="0"/>
        <v>1049499.849999994</v>
      </c>
      <c r="E14" s="59">
        <v>153857607.03</v>
      </c>
      <c r="F14" s="60">
        <f t="shared" si="1"/>
        <v>8480722.300000012</v>
      </c>
      <c r="G14" s="59">
        <v>162338329.33</v>
      </c>
      <c r="H14" s="60">
        <f t="shared" si="2"/>
        <v>13410792</v>
      </c>
      <c r="I14" s="59">
        <v>175749121.33</v>
      </c>
    </row>
    <row r="15" spans="1:9" s="34" customFormat="1" ht="25.5">
      <c r="A15" s="32" t="s">
        <v>192</v>
      </c>
      <c r="B15" s="33" t="s">
        <v>193</v>
      </c>
      <c r="C15" s="57">
        <v>44266345.67</v>
      </c>
      <c r="D15" s="58">
        <f>D16+D17+D18</f>
        <v>0</v>
      </c>
      <c r="E15" s="57">
        <v>44266345.67</v>
      </c>
      <c r="F15" s="58">
        <f t="shared" si="1"/>
        <v>0</v>
      </c>
      <c r="G15" s="57">
        <v>44266345.67</v>
      </c>
      <c r="H15" s="58">
        <f t="shared" si="2"/>
        <v>-111114.70000000298</v>
      </c>
      <c r="I15" s="57">
        <v>44155230.97</v>
      </c>
    </row>
    <row r="16" spans="1:9" ht="12.75">
      <c r="A16" s="35" t="s">
        <v>194</v>
      </c>
      <c r="B16" s="36" t="s">
        <v>195</v>
      </c>
      <c r="C16" s="59">
        <v>2382872</v>
      </c>
      <c r="D16" s="60">
        <f t="shared" si="0"/>
        <v>0</v>
      </c>
      <c r="E16" s="59">
        <v>2382872</v>
      </c>
      <c r="F16" s="60">
        <f t="shared" si="1"/>
        <v>0</v>
      </c>
      <c r="G16" s="59">
        <v>2382872</v>
      </c>
      <c r="H16" s="60">
        <f t="shared" si="2"/>
        <v>172891</v>
      </c>
      <c r="I16" s="59">
        <v>2555763</v>
      </c>
    </row>
    <row r="17" spans="1:9" ht="51">
      <c r="A17" s="35" t="s">
        <v>196</v>
      </c>
      <c r="B17" s="36" t="s">
        <v>197</v>
      </c>
      <c r="C17" s="59">
        <v>41821794.67</v>
      </c>
      <c r="D17" s="60">
        <f t="shared" si="0"/>
        <v>0</v>
      </c>
      <c r="E17" s="59">
        <v>41821794.67</v>
      </c>
      <c r="F17" s="60">
        <f t="shared" si="1"/>
        <v>0</v>
      </c>
      <c r="G17" s="59">
        <v>41821794.67</v>
      </c>
      <c r="H17" s="60">
        <f t="shared" si="2"/>
        <v>-248846.70000000298</v>
      </c>
      <c r="I17" s="59">
        <v>41572947.97</v>
      </c>
    </row>
    <row r="18" spans="1:9" ht="48" customHeight="1">
      <c r="A18" s="35" t="s">
        <v>198</v>
      </c>
      <c r="B18" s="36" t="s">
        <v>199</v>
      </c>
      <c r="C18" s="59">
        <v>61679</v>
      </c>
      <c r="D18" s="60">
        <f t="shared" si="0"/>
        <v>0</v>
      </c>
      <c r="E18" s="59">
        <v>61679</v>
      </c>
      <c r="F18" s="60">
        <f t="shared" si="1"/>
        <v>0</v>
      </c>
      <c r="G18" s="59">
        <v>61679</v>
      </c>
      <c r="H18" s="60">
        <f t="shared" si="2"/>
        <v>-35159</v>
      </c>
      <c r="I18" s="59">
        <v>26520</v>
      </c>
    </row>
    <row r="19" spans="1:9" s="34" customFormat="1" ht="21.75" customHeight="1">
      <c r="A19" s="32" t="s">
        <v>200</v>
      </c>
      <c r="B19" s="33" t="s">
        <v>201</v>
      </c>
      <c r="C19" s="57">
        <v>206294100.15</v>
      </c>
      <c r="D19" s="58">
        <f>SUM(D20:D24)</f>
        <v>70275</v>
      </c>
      <c r="E19" s="57">
        <v>206364375.15</v>
      </c>
      <c r="F19" s="58">
        <f t="shared" si="1"/>
        <v>5508649.199999988</v>
      </c>
      <c r="G19" s="57">
        <v>211873024.35</v>
      </c>
      <c r="H19" s="58">
        <f t="shared" si="2"/>
        <v>28408355.140000015</v>
      </c>
      <c r="I19" s="57">
        <v>240281379.49</v>
      </c>
    </row>
    <row r="20" spans="1:9" ht="12.75">
      <c r="A20" s="35" t="s">
        <v>202</v>
      </c>
      <c r="B20" s="36" t="s">
        <v>203</v>
      </c>
      <c r="C20" s="59">
        <v>4497575</v>
      </c>
      <c r="D20" s="60">
        <f>E20-C20</f>
        <v>470275</v>
      </c>
      <c r="E20" s="59">
        <v>4967850</v>
      </c>
      <c r="F20" s="60">
        <f t="shared" si="1"/>
        <v>501001.2000000002</v>
      </c>
      <c r="G20" s="59">
        <v>5468851.2</v>
      </c>
      <c r="H20" s="60">
        <f t="shared" si="2"/>
        <v>3746951.05</v>
      </c>
      <c r="I20" s="59">
        <v>9215802.25</v>
      </c>
    </row>
    <row r="21" spans="1:9" ht="12.75">
      <c r="A21" s="35" t="s">
        <v>204</v>
      </c>
      <c r="B21" s="36" t="s">
        <v>205</v>
      </c>
      <c r="C21" s="59">
        <v>32399981.5</v>
      </c>
      <c r="D21" s="60">
        <f>E21-C21</f>
        <v>0</v>
      </c>
      <c r="E21" s="59">
        <v>32399981.5</v>
      </c>
      <c r="F21" s="60">
        <f t="shared" si="1"/>
        <v>0</v>
      </c>
      <c r="G21" s="59">
        <v>32399981.5</v>
      </c>
      <c r="H21" s="60">
        <f t="shared" si="2"/>
        <v>10442462.75</v>
      </c>
      <c r="I21" s="59">
        <v>42842444.25</v>
      </c>
    </row>
    <row r="22" spans="1:9" ht="12.75">
      <c r="A22" s="35" t="s">
        <v>206</v>
      </c>
      <c r="B22" s="36" t="s">
        <v>207</v>
      </c>
      <c r="C22" s="59">
        <v>133595057.84</v>
      </c>
      <c r="D22" s="60">
        <f>E22-C22</f>
        <v>0</v>
      </c>
      <c r="E22" s="59">
        <v>133595057.84</v>
      </c>
      <c r="F22" s="60">
        <f t="shared" si="1"/>
        <v>5007648</v>
      </c>
      <c r="G22" s="59">
        <v>138602705.84</v>
      </c>
      <c r="H22" s="60">
        <f t="shared" si="2"/>
        <v>16452667.00999999</v>
      </c>
      <c r="I22" s="59">
        <v>155055372.85</v>
      </c>
    </row>
    <row r="23" spans="1:9" ht="12.75">
      <c r="A23" s="35" t="s">
        <v>208</v>
      </c>
      <c r="B23" s="36" t="s">
        <v>209</v>
      </c>
      <c r="C23" s="59">
        <v>11801853.18</v>
      </c>
      <c r="D23" s="60">
        <f>E23-C23</f>
        <v>0</v>
      </c>
      <c r="E23" s="59">
        <v>11801853.18</v>
      </c>
      <c r="F23" s="60">
        <f t="shared" si="1"/>
        <v>0</v>
      </c>
      <c r="G23" s="59">
        <v>11801853.18</v>
      </c>
      <c r="H23" s="60">
        <f t="shared" si="2"/>
        <v>-70300</v>
      </c>
      <c r="I23" s="59">
        <v>11731553.18</v>
      </c>
    </row>
    <row r="24" spans="1:9" ht="25.5">
      <c r="A24" s="35" t="s">
        <v>210</v>
      </c>
      <c r="B24" s="36" t="s">
        <v>211</v>
      </c>
      <c r="C24" s="59">
        <v>23999632.63</v>
      </c>
      <c r="D24" s="60">
        <f>E24-C24</f>
        <v>-400000</v>
      </c>
      <c r="E24" s="59">
        <v>23599632.63</v>
      </c>
      <c r="F24" s="60">
        <f t="shared" si="1"/>
        <v>0</v>
      </c>
      <c r="G24" s="59">
        <v>23599632.63</v>
      </c>
      <c r="H24" s="60">
        <f t="shared" si="2"/>
        <v>-2163425.669999998</v>
      </c>
      <c r="I24" s="59">
        <v>21436206.96</v>
      </c>
    </row>
    <row r="25" spans="1:9" s="34" customFormat="1" ht="25.5">
      <c r="A25" s="32" t="s">
        <v>212</v>
      </c>
      <c r="B25" s="33" t="s">
        <v>213</v>
      </c>
      <c r="C25" s="57">
        <v>175939167.64</v>
      </c>
      <c r="D25" s="58">
        <f>SUM(D26:D29)</f>
        <v>55535100.63999999</v>
      </c>
      <c r="E25" s="57">
        <v>231474268.28</v>
      </c>
      <c r="F25" s="58">
        <f t="shared" si="1"/>
        <v>15452801.539999992</v>
      </c>
      <c r="G25" s="57">
        <v>246927069.82</v>
      </c>
      <c r="H25" s="58">
        <f t="shared" si="2"/>
        <v>2415443.150000006</v>
      </c>
      <c r="I25" s="57">
        <v>249342512.97</v>
      </c>
    </row>
    <row r="26" spans="1:9" ht="12.75">
      <c r="A26" s="35" t="s">
        <v>214</v>
      </c>
      <c r="B26" s="36" t="s">
        <v>215</v>
      </c>
      <c r="C26" s="59">
        <v>47123341.69</v>
      </c>
      <c r="D26" s="60">
        <f>E26-C26</f>
        <v>0</v>
      </c>
      <c r="E26" s="59">
        <v>47123341.69</v>
      </c>
      <c r="F26" s="60">
        <f t="shared" si="1"/>
        <v>3605795</v>
      </c>
      <c r="G26" s="59">
        <v>50729136.69</v>
      </c>
      <c r="H26" s="60">
        <f t="shared" si="2"/>
        <v>-974173.7399999946</v>
      </c>
      <c r="I26" s="59">
        <v>49754962.95</v>
      </c>
    </row>
    <row r="27" spans="1:9" ht="12.75">
      <c r="A27" s="35" t="s">
        <v>216</v>
      </c>
      <c r="B27" s="36" t="s">
        <v>217</v>
      </c>
      <c r="C27" s="59">
        <v>69462798.82</v>
      </c>
      <c r="D27" s="60">
        <f aca="true" t="shared" si="3" ref="D27:D51">E27-C27</f>
        <v>8717100.64</v>
      </c>
      <c r="E27" s="59">
        <v>78179899.46</v>
      </c>
      <c r="F27" s="60">
        <f t="shared" si="1"/>
        <v>-718392.2599999905</v>
      </c>
      <c r="G27" s="59">
        <v>77461507.2</v>
      </c>
      <c r="H27" s="60">
        <f t="shared" si="2"/>
        <v>388988.23999999464</v>
      </c>
      <c r="I27" s="59">
        <v>77850495.44</v>
      </c>
    </row>
    <row r="28" spans="1:9" ht="12.75">
      <c r="A28" s="35" t="s">
        <v>218</v>
      </c>
      <c r="B28" s="36" t="s">
        <v>219</v>
      </c>
      <c r="C28" s="59">
        <v>59091772.85</v>
      </c>
      <c r="D28" s="60">
        <f t="shared" si="3"/>
        <v>46819999.99999999</v>
      </c>
      <c r="E28" s="59">
        <v>105911772.85</v>
      </c>
      <c r="F28" s="60">
        <f t="shared" si="1"/>
        <v>12565398.800000012</v>
      </c>
      <c r="G28" s="59">
        <v>118477171.65</v>
      </c>
      <c r="H28" s="60">
        <f t="shared" si="2"/>
        <v>3256204.530000001</v>
      </c>
      <c r="I28" s="59">
        <v>121733376.18</v>
      </c>
    </row>
    <row r="29" spans="1:9" ht="25.5">
      <c r="A29" s="35" t="s">
        <v>220</v>
      </c>
      <c r="B29" s="36" t="s">
        <v>221</v>
      </c>
      <c r="C29" s="59">
        <v>261254.28</v>
      </c>
      <c r="D29" s="60">
        <f t="shared" si="3"/>
        <v>-2000</v>
      </c>
      <c r="E29" s="59">
        <v>259254.28</v>
      </c>
      <c r="F29" s="60">
        <f t="shared" si="1"/>
        <v>0</v>
      </c>
      <c r="G29" s="59">
        <v>259254.28</v>
      </c>
      <c r="H29" s="60">
        <f t="shared" si="2"/>
        <v>-255575.88</v>
      </c>
      <c r="I29" s="59">
        <v>3678.4</v>
      </c>
    </row>
    <row r="30" spans="1:9" s="37" customFormat="1" ht="13.5">
      <c r="A30" s="32" t="s">
        <v>222</v>
      </c>
      <c r="B30" s="33" t="s">
        <v>223</v>
      </c>
      <c r="C30" s="57">
        <v>3869696.4</v>
      </c>
      <c r="D30" s="58">
        <f>D31</f>
        <v>1816302.2500000005</v>
      </c>
      <c r="E30" s="57">
        <v>5685998.65</v>
      </c>
      <c r="F30" s="58">
        <f t="shared" si="1"/>
        <v>0</v>
      </c>
      <c r="G30" s="57">
        <v>5685998.65</v>
      </c>
      <c r="H30" s="58">
        <f t="shared" si="2"/>
        <v>-705921.0800000001</v>
      </c>
      <c r="I30" s="57">
        <v>4980077.57</v>
      </c>
    </row>
    <row r="31" spans="1:9" ht="25.5">
      <c r="A31" s="35" t="s">
        <v>224</v>
      </c>
      <c r="B31" s="36" t="s">
        <v>225</v>
      </c>
      <c r="C31" s="59">
        <v>3869696.4</v>
      </c>
      <c r="D31" s="60">
        <f t="shared" si="3"/>
        <v>1816302.2500000005</v>
      </c>
      <c r="E31" s="59">
        <v>5685998.65</v>
      </c>
      <c r="F31" s="60">
        <f t="shared" si="1"/>
        <v>0</v>
      </c>
      <c r="G31" s="59">
        <v>5685998.65</v>
      </c>
      <c r="H31" s="60">
        <f t="shared" si="2"/>
        <v>-705921.0800000001</v>
      </c>
      <c r="I31" s="59">
        <v>4980077.57</v>
      </c>
    </row>
    <row r="32" spans="1:9" s="34" customFormat="1" ht="13.5">
      <c r="A32" s="32" t="s">
        <v>226</v>
      </c>
      <c r="B32" s="33" t="s">
        <v>227</v>
      </c>
      <c r="C32" s="57">
        <v>1723675226.7</v>
      </c>
      <c r="D32" s="58">
        <f>SUM(D33:D38)</f>
        <v>2219300.000000015</v>
      </c>
      <c r="E32" s="57">
        <v>1725894526.7</v>
      </c>
      <c r="F32" s="58">
        <f t="shared" si="1"/>
        <v>13000000</v>
      </c>
      <c r="G32" s="57">
        <v>1738894526.7</v>
      </c>
      <c r="H32" s="58">
        <f t="shared" si="2"/>
        <v>80584632.70000005</v>
      </c>
      <c r="I32" s="57">
        <v>1819479159.4</v>
      </c>
    </row>
    <row r="33" spans="1:9" ht="12.75">
      <c r="A33" s="35" t="s">
        <v>228</v>
      </c>
      <c r="B33" s="36" t="s">
        <v>229</v>
      </c>
      <c r="C33" s="59">
        <v>672218114.09</v>
      </c>
      <c r="D33" s="60">
        <f t="shared" si="3"/>
        <v>-3584670</v>
      </c>
      <c r="E33" s="59">
        <v>668633444.09</v>
      </c>
      <c r="F33" s="60">
        <f t="shared" si="1"/>
        <v>13000000</v>
      </c>
      <c r="G33" s="59">
        <v>681633444.09</v>
      </c>
      <c r="H33" s="60">
        <f t="shared" si="2"/>
        <v>30539497.03999996</v>
      </c>
      <c r="I33" s="59">
        <v>712172941.13</v>
      </c>
    </row>
    <row r="34" spans="1:9" s="34" customFormat="1" ht="12.75">
      <c r="A34" s="35" t="s">
        <v>230</v>
      </c>
      <c r="B34" s="36" t="s">
        <v>231</v>
      </c>
      <c r="C34" s="59">
        <v>552815989.97</v>
      </c>
      <c r="D34" s="60">
        <f t="shared" si="3"/>
        <v>3596490.100000024</v>
      </c>
      <c r="E34" s="59">
        <v>556412480.07</v>
      </c>
      <c r="F34" s="60">
        <f t="shared" si="1"/>
        <v>0</v>
      </c>
      <c r="G34" s="59">
        <v>556412480.07</v>
      </c>
      <c r="H34" s="60">
        <f t="shared" si="2"/>
        <v>19614741.359999895</v>
      </c>
      <c r="I34" s="59">
        <v>576027221.43</v>
      </c>
    </row>
    <row r="35" spans="1:9" ht="12.75">
      <c r="A35" s="35" t="s">
        <v>232</v>
      </c>
      <c r="B35" s="36" t="s">
        <v>233</v>
      </c>
      <c r="C35" s="59">
        <v>370543595.99</v>
      </c>
      <c r="D35" s="60">
        <f t="shared" si="3"/>
        <v>2120000</v>
      </c>
      <c r="E35" s="59">
        <v>372663595.99</v>
      </c>
      <c r="F35" s="60">
        <f t="shared" si="1"/>
        <v>0</v>
      </c>
      <c r="G35" s="59">
        <v>372663595.99</v>
      </c>
      <c r="H35" s="60">
        <f t="shared" si="2"/>
        <v>14417955.459999979</v>
      </c>
      <c r="I35" s="59">
        <v>387081551.45</v>
      </c>
    </row>
    <row r="36" spans="1:9" ht="25.5">
      <c r="A36" s="35" t="s">
        <v>417</v>
      </c>
      <c r="B36" s="36" t="s">
        <v>418</v>
      </c>
      <c r="C36" s="59">
        <v>2447585.08</v>
      </c>
      <c r="D36" s="60">
        <f t="shared" si="3"/>
        <v>-40000</v>
      </c>
      <c r="E36" s="59">
        <v>2407585.08</v>
      </c>
      <c r="F36" s="60">
        <f t="shared" si="1"/>
        <v>0</v>
      </c>
      <c r="G36" s="59">
        <v>2407585.08</v>
      </c>
      <c r="H36" s="60">
        <f t="shared" si="2"/>
        <v>-341819.0800000001</v>
      </c>
      <c r="I36" s="59">
        <v>2065766</v>
      </c>
    </row>
    <row r="37" spans="1:9" ht="12.75">
      <c r="A37" s="35" t="s">
        <v>234</v>
      </c>
      <c r="B37" s="36" t="s">
        <v>235</v>
      </c>
      <c r="C37" s="59">
        <v>32749278.14</v>
      </c>
      <c r="D37" s="60">
        <f t="shared" si="3"/>
        <v>0</v>
      </c>
      <c r="E37" s="59">
        <v>32749278.14</v>
      </c>
      <c r="F37" s="60">
        <f t="shared" si="1"/>
        <v>0</v>
      </c>
      <c r="G37" s="59">
        <v>32749278.14</v>
      </c>
      <c r="H37" s="60">
        <f t="shared" si="2"/>
        <v>-6764888.129999999</v>
      </c>
      <c r="I37" s="59">
        <v>25984390.01</v>
      </c>
    </row>
    <row r="38" spans="1:9" ht="12.75">
      <c r="A38" s="35" t="s">
        <v>236</v>
      </c>
      <c r="B38" s="36" t="s">
        <v>237</v>
      </c>
      <c r="C38" s="59">
        <v>92900663.43</v>
      </c>
      <c r="D38" s="60">
        <f t="shared" si="3"/>
        <v>127479.89999999106</v>
      </c>
      <c r="E38" s="59">
        <v>93028143.33</v>
      </c>
      <c r="F38" s="60">
        <f t="shared" si="1"/>
        <v>0</v>
      </c>
      <c r="G38" s="59">
        <v>93028143.33</v>
      </c>
      <c r="H38" s="60">
        <f t="shared" si="2"/>
        <v>23119146.049999997</v>
      </c>
      <c r="I38" s="59">
        <v>116147289.38</v>
      </c>
    </row>
    <row r="39" spans="1:9" s="37" customFormat="1" ht="13.5">
      <c r="A39" s="32" t="s">
        <v>238</v>
      </c>
      <c r="B39" s="33" t="s">
        <v>239</v>
      </c>
      <c r="C39" s="57">
        <v>228752360.2</v>
      </c>
      <c r="D39" s="58">
        <f>D40</f>
        <v>0</v>
      </c>
      <c r="E39" s="57">
        <v>228752360.2</v>
      </c>
      <c r="F39" s="58">
        <f t="shared" si="1"/>
        <v>0</v>
      </c>
      <c r="G39" s="57">
        <v>228752360.2</v>
      </c>
      <c r="H39" s="58">
        <f t="shared" si="2"/>
        <v>-1317419.1099999845</v>
      </c>
      <c r="I39" s="57">
        <v>227434941.09</v>
      </c>
    </row>
    <row r="40" spans="1:9" s="34" customFormat="1" ht="12.75">
      <c r="A40" s="35" t="s">
        <v>240</v>
      </c>
      <c r="B40" s="36" t="s">
        <v>241</v>
      </c>
      <c r="C40" s="59">
        <v>228752360.2</v>
      </c>
      <c r="D40" s="60">
        <f t="shared" si="3"/>
        <v>0</v>
      </c>
      <c r="E40" s="59">
        <v>228752360.2</v>
      </c>
      <c r="F40" s="60">
        <f t="shared" si="1"/>
        <v>0</v>
      </c>
      <c r="G40" s="59">
        <v>228752360.2</v>
      </c>
      <c r="H40" s="60">
        <f t="shared" si="2"/>
        <v>-1317419.1099999845</v>
      </c>
      <c r="I40" s="59">
        <v>227434941.09</v>
      </c>
    </row>
    <row r="41" spans="1:9" s="37" customFormat="1" ht="13.5">
      <c r="A41" s="32" t="s">
        <v>242</v>
      </c>
      <c r="B41" s="33" t="s">
        <v>243</v>
      </c>
      <c r="C41" s="57">
        <v>75306170.95</v>
      </c>
      <c r="D41" s="58">
        <f>SUM(D42:D45)</f>
        <v>0</v>
      </c>
      <c r="E41" s="57">
        <v>75306170.95</v>
      </c>
      <c r="F41" s="58">
        <f t="shared" si="1"/>
        <v>0</v>
      </c>
      <c r="G41" s="57">
        <v>75306170.95</v>
      </c>
      <c r="H41" s="58">
        <f t="shared" si="2"/>
        <v>-4614159.38000001</v>
      </c>
      <c r="I41" s="57">
        <v>70692011.57</v>
      </c>
    </row>
    <row r="42" spans="1:9" s="34" customFormat="1" ht="12.75">
      <c r="A42" s="35" t="s">
        <v>244</v>
      </c>
      <c r="B42" s="36" t="s">
        <v>245</v>
      </c>
      <c r="C42" s="59">
        <v>9672570.95</v>
      </c>
      <c r="D42" s="60">
        <f t="shared" si="3"/>
        <v>0</v>
      </c>
      <c r="E42" s="59">
        <v>9672570.95</v>
      </c>
      <c r="F42" s="60">
        <f t="shared" si="1"/>
        <v>0</v>
      </c>
      <c r="G42" s="59">
        <v>9672570.95</v>
      </c>
      <c r="H42" s="60">
        <f t="shared" si="2"/>
        <v>-158759.37999999896</v>
      </c>
      <c r="I42" s="59">
        <v>9513811.57</v>
      </c>
    </row>
    <row r="43" spans="1:9" ht="12.75">
      <c r="A43" s="35" t="s">
        <v>246</v>
      </c>
      <c r="B43" s="36" t="s">
        <v>247</v>
      </c>
      <c r="C43" s="59">
        <v>3880700</v>
      </c>
      <c r="D43" s="60">
        <f t="shared" si="3"/>
        <v>0</v>
      </c>
      <c r="E43" s="59">
        <v>3880700</v>
      </c>
      <c r="F43" s="60">
        <f t="shared" si="1"/>
        <v>0</v>
      </c>
      <c r="G43" s="59">
        <v>3880700</v>
      </c>
      <c r="H43" s="60">
        <f t="shared" si="2"/>
        <v>0</v>
      </c>
      <c r="I43" s="59">
        <v>3880700</v>
      </c>
    </row>
    <row r="44" spans="1:9" ht="12.75">
      <c r="A44" s="35" t="s">
        <v>248</v>
      </c>
      <c r="B44" s="36" t="s">
        <v>249</v>
      </c>
      <c r="C44" s="59">
        <v>53978100</v>
      </c>
      <c r="D44" s="60">
        <f t="shared" si="3"/>
        <v>0</v>
      </c>
      <c r="E44" s="59">
        <v>53978100</v>
      </c>
      <c r="F44" s="60">
        <f t="shared" si="1"/>
        <v>0</v>
      </c>
      <c r="G44" s="59">
        <v>53978100</v>
      </c>
      <c r="H44" s="60">
        <f t="shared" si="2"/>
        <v>-4455400</v>
      </c>
      <c r="I44" s="59">
        <v>49522700</v>
      </c>
    </row>
    <row r="45" spans="1:9" ht="25.5">
      <c r="A45" s="35" t="s">
        <v>288</v>
      </c>
      <c r="B45" s="36" t="s">
        <v>289</v>
      </c>
      <c r="C45" s="59">
        <v>7774800</v>
      </c>
      <c r="D45" s="60">
        <f t="shared" si="3"/>
        <v>0</v>
      </c>
      <c r="E45" s="59">
        <v>7774800</v>
      </c>
      <c r="F45" s="60">
        <f t="shared" si="1"/>
        <v>0</v>
      </c>
      <c r="G45" s="59">
        <v>7774800</v>
      </c>
      <c r="H45" s="60">
        <f t="shared" si="2"/>
        <v>0</v>
      </c>
      <c r="I45" s="59">
        <v>7774800</v>
      </c>
    </row>
    <row r="46" spans="1:9" s="37" customFormat="1" ht="13.5">
      <c r="A46" s="32" t="s">
        <v>250</v>
      </c>
      <c r="B46" s="33" t="s">
        <v>251</v>
      </c>
      <c r="C46" s="57">
        <v>1200000</v>
      </c>
      <c r="D46" s="58">
        <f>D47</f>
        <v>0</v>
      </c>
      <c r="E46" s="57">
        <v>1200000</v>
      </c>
      <c r="F46" s="58">
        <f t="shared" si="1"/>
        <v>0</v>
      </c>
      <c r="G46" s="57">
        <v>1200000</v>
      </c>
      <c r="H46" s="58">
        <f t="shared" si="2"/>
        <v>-640488.9</v>
      </c>
      <c r="I46" s="57">
        <v>559511.1</v>
      </c>
    </row>
    <row r="47" spans="1:9" ht="25.5">
      <c r="A47" s="35" t="s">
        <v>252</v>
      </c>
      <c r="B47" s="36" t="s">
        <v>253</v>
      </c>
      <c r="C47" s="59">
        <v>1200000</v>
      </c>
      <c r="D47" s="60">
        <f t="shared" si="3"/>
        <v>0</v>
      </c>
      <c r="E47" s="59">
        <v>1200000</v>
      </c>
      <c r="F47" s="60">
        <f t="shared" si="1"/>
        <v>0</v>
      </c>
      <c r="G47" s="59">
        <v>1200000</v>
      </c>
      <c r="H47" s="60">
        <f t="shared" si="2"/>
        <v>-640488.9</v>
      </c>
      <c r="I47" s="59">
        <v>559511.1</v>
      </c>
    </row>
    <row r="48" spans="1:9" s="34" customFormat="1" ht="13.5">
      <c r="A48" s="32" t="s">
        <v>254</v>
      </c>
      <c r="B48" s="33" t="s">
        <v>255</v>
      </c>
      <c r="C48" s="57">
        <v>4694691.74</v>
      </c>
      <c r="D48" s="58">
        <f>D49</f>
        <v>0</v>
      </c>
      <c r="E48" s="57">
        <v>4694691.74</v>
      </c>
      <c r="F48" s="58">
        <f t="shared" si="1"/>
        <v>0</v>
      </c>
      <c r="G48" s="57">
        <v>4694691.74</v>
      </c>
      <c r="H48" s="58">
        <f t="shared" si="2"/>
        <v>0</v>
      </c>
      <c r="I48" s="57">
        <v>4694691.74</v>
      </c>
    </row>
    <row r="49" spans="1:9" ht="12.75">
      <c r="A49" s="35" t="s">
        <v>256</v>
      </c>
      <c r="B49" s="36" t="s">
        <v>257</v>
      </c>
      <c r="C49" s="59">
        <v>4694691.74</v>
      </c>
      <c r="D49" s="60">
        <f t="shared" si="3"/>
        <v>0</v>
      </c>
      <c r="E49" s="59">
        <v>4694691.74</v>
      </c>
      <c r="F49" s="60">
        <f t="shared" si="1"/>
        <v>0</v>
      </c>
      <c r="G49" s="59">
        <v>4694691.74</v>
      </c>
      <c r="H49" s="60">
        <f t="shared" si="2"/>
        <v>0</v>
      </c>
      <c r="I49" s="59">
        <v>4694691.74</v>
      </c>
    </row>
    <row r="50" spans="1:9" s="37" customFormat="1" ht="25.5">
      <c r="A50" s="32" t="s">
        <v>258</v>
      </c>
      <c r="B50" s="33" t="s">
        <v>259</v>
      </c>
      <c r="C50" s="57">
        <v>23107775.36</v>
      </c>
      <c r="D50" s="58">
        <f>D51</f>
        <v>0</v>
      </c>
      <c r="E50" s="57">
        <v>23107775.36</v>
      </c>
      <c r="F50" s="58">
        <f t="shared" si="1"/>
        <v>937669.9600000009</v>
      </c>
      <c r="G50" s="57">
        <v>24045445.32</v>
      </c>
      <c r="H50" s="58">
        <f t="shared" si="2"/>
        <v>0</v>
      </c>
      <c r="I50" s="57">
        <v>24045445.32</v>
      </c>
    </row>
    <row r="51" spans="1:9" s="34" customFormat="1" ht="25.5">
      <c r="A51" s="38" t="s">
        <v>260</v>
      </c>
      <c r="B51" s="39" t="s">
        <v>261</v>
      </c>
      <c r="C51" s="61">
        <v>23107775.36</v>
      </c>
      <c r="D51" s="60">
        <f t="shared" si="3"/>
        <v>0</v>
      </c>
      <c r="E51" s="61">
        <v>23107775.36</v>
      </c>
      <c r="F51" s="62">
        <f t="shared" si="1"/>
        <v>937669.9600000009</v>
      </c>
      <c r="G51" s="61">
        <v>24045445.32</v>
      </c>
      <c r="H51" s="62">
        <f t="shared" si="2"/>
        <v>0</v>
      </c>
      <c r="I51" s="61">
        <v>24045445.32</v>
      </c>
    </row>
    <row r="52" spans="1:9" s="41" customFormat="1" ht="20.25" customHeight="1">
      <c r="A52" s="93" t="s">
        <v>262</v>
      </c>
      <c r="B52" s="93"/>
      <c r="C52" s="40">
        <f aca="true" t="shared" si="4" ref="C52:I52">C7+C15+C19+C25+C32+C39+C41+C46+C48+C50+C30</f>
        <v>2735255970.0399995</v>
      </c>
      <c r="D52" s="63">
        <f t="shared" si="4"/>
        <v>60730477.74</v>
      </c>
      <c r="E52" s="40">
        <f t="shared" si="4"/>
        <v>2795986447.7799997</v>
      </c>
      <c r="F52" s="63">
        <f t="shared" si="4"/>
        <v>43379842.99999999</v>
      </c>
      <c r="G52" s="40">
        <f t="shared" si="4"/>
        <v>2839366290.7799997</v>
      </c>
      <c r="H52" s="63">
        <f t="shared" si="4"/>
        <v>114044323.31000008</v>
      </c>
      <c r="I52" s="40">
        <f t="shared" si="4"/>
        <v>2953410614.0900006</v>
      </c>
    </row>
    <row r="55" spans="3:9" ht="12.75">
      <c r="C55" s="85"/>
      <c r="E55" s="86"/>
      <c r="G55" s="86"/>
      <c r="I55" s="86"/>
    </row>
    <row r="56" spans="4:8" ht="12.75">
      <c r="D56" s="86"/>
      <c r="F56" s="86"/>
      <c r="H56" s="86"/>
    </row>
    <row r="57" ht="12.75">
      <c r="I57" s="86"/>
    </row>
  </sheetData>
  <sheetProtection/>
  <mergeCells count="5">
    <mergeCell ref="A2:I2"/>
    <mergeCell ref="A5:A6"/>
    <mergeCell ref="B5:B6"/>
    <mergeCell ref="C5:I5"/>
    <mergeCell ref="A52:B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KhisamovaEA</cp:lastModifiedBy>
  <cp:lastPrinted>2018-05-07T09:00:26Z</cp:lastPrinted>
  <dcterms:created xsi:type="dcterms:W3CDTF">2003-08-14T15:25:08Z</dcterms:created>
  <dcterms:modified xsi:type="dcterms:W3CDTF">2021-05-19T11:37:23Z</dcterms:modified>
  <cp:category/>
  <cp:version/>
  <cp:contentType/>
  <cp:contentStatus/>
</cp:coreProperties>
</file>